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лавского 1" sheetId="4" r:id="rId1"/>
    <sheet name="Лист1" sheetId="3" r:id="rId2"/>
  </sheets>
  <externalReferences>
    <externalReference r:id="rId3"/>
  </externalReferences>
  <definedNames>
    <definedName name="Excel_BuiltIn_Print_Area" localSheetId="0">'Славского 1'!$B$1:$I$95</definedName>
    <definedName name="_xlnm.Print_Area" localSheetId="0">'Славского 1'!$A$1:$I$95</definedName>
  </definedNames>
  <calcPr calcId="124519"/>
</workbook>
</file>

<file path=xl/calcChain.xml><?xml version="1.0" encoding="utf-8"?>
<calcChain xmlns="http://schemas.openxmlformats.org/spreadsheetml/2006/main">
  <c r="H84" i="4"/>
  <c r="I83"/>
  <c r="I82"/>
  <c r="I81"/>
  <c r="I80"/>
  <c r="I79"/>
  <c r="I78"/>
  <c r="I77"/>
  <c r="I76"/>
  <c r="I75"/>
  <c r="I74"/>
  <c r="I84" s="1"/>
  <c r="I72"/>
  <c r="I71"/>
  <c r="I70"/>
  <c r="I69"/>
  <c r="I68"/>
  <c r="I67"/>
  <c r="I73" s="1"/>
  <c r="I64"/>
  <c r="I65" s="1"/>
  <c r="I61" s="1"/>
  <c r="H25" s="1"/>
  <c r="I50"/>
  <c r="I48"/>
  <c r="I47"/>
  <c r="I51" s="1"/>
  <c r="I36"/>
  <c r="I41" s="1"/>
  <c r="H24" s="1"/>
  <c r="H26" s="1"/>
  <c r="F26"/>
  <c r="E26"/>
  <c r="D26"/>
  <c r="C26"/>
  <c r="B26"/>
  <c r="G25"/>
  <c r="I25" s="1"/>
  <c r="G24"/>
  <c r="G26" s="1"/>
  <c r="I24" l="1"/>
  <c r="I26" s="1"/>
</calcChain>
</file>

<file path=xl/sharedStrings.xml><?xml version="1.0" encoding="utf-8"?>
<sst xmlns="http://schemas.openxmlformats.org/spreadsheetml/2006/main" count="105" uniqueCount="99">
  <si>
    <t>Отчет ООО "УК Благоустроенный город"</t>
  </si>
  <si>
    <t xml:space="preserve"> об исполнении договора управления жилым домом №1 по ул. Ефма Славского</t>
  </si>
  <si>
    <t xml:space="preserve">за период: 2017 г. </t>
  </si>
  <si>
    <t>Адрес дома — Ефима Славского 1</t>
  </si>
  <si>
    <r>
      <rPr>
        <sz val="11"/>
        <rFont val="Arial"/>
        <family val="2"/>
        <charset val="204"/>
      </rPr>
      <t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17,90</t>
    </r>
    <r>
      <rPr>
        <b/>
        <sz val="11"/>
        <rFont val="Arial"/>
        <family val="2"/>
        <charset val="204"/>
      </rPr>
      <t xml:space="preserve"> руб/м², </t>
    </r>
  </si>
  <si>
    <t>Принят в управление — декабрь  2016 г.</t>
  </si>
  <si>
    <t>Общая площадь дома — 11280 кв. м</t>
  </si>
  <si>
    <t>Общая площадь квартир -9090,8 кв.м.</t>
  </si>
  <si>
    <t>Количество этажей — 17</t>
  </si>
  <si>
    <t>в т.ч:</t>
  </si>
  <si>
    <t>Количество подъездов - 2</t>
  </si>
  <si>
    <t>Количество квартир — 136</t>
  </si>
  <si>
    <t xml:space="preserve"> - текущий ремонт </t>
  </si>
  <si>
    <t>2,60 руб/м²</t>
  </si>
  <si>
    <t>Площадь газона — 12954,2 кв. м</t>
  </si>
  <si>
    <t xml:space="preserve"> - вывоз ТБО </t>
  </si>
  <si>
    <t>1,55 руб/м²</t>
  </si>
  <si>
    <t>Площадь подвала — 615 кв. м</t>
  </si>
  <si>
    <t xml:space="preserve"> - утилизация ТБО </t>
  </si>
  <si>
    <t>0,63 руб/м²</t>
  </si>
  <si>
    <t xml:space="preserve"> - содержание лифтов </t>
  </si>
  <si>
    <t>2,91 руб/м²</t>
  </si>
  <si>
    <t xml:space="preserve"> - содержание </t>
  </si>
  <si>
    <t>10,21 руб/м²</t>
  </si>
  <si>
    <t>В таблице №1 приведено движение денежных средств по статьям содержание и  текущий ремонт  по лицевому счету дома №1 по ул. Ефима Славского за 2017г.</t>
  </si>
  <si>
    <t>Движение денежных средств по статьям содержание и текущий ремонт за 2017г.</t>
  </si>
  <si>
    <t>Таблица №1</t>
  </si>
  <si>
    <t>Статьи</t>
  </si>
  <si>
    <t>Остаток денежных средств  по статьям содержание и  текущий ремонт на начало периода, руб.</t>
  </si>
  <si>
    <t>Начислено по статьям содержание и текущий ремонт, руб.</t>
  </si>
  <si>
    <t>Собрано по статьям содержание и текущий ремонт, руб.</t>
  </si>
  <si>
    <t>Дополнительные доходы ( реклама в лифте,размещение оборудования сотовой связи),руб.</t>
  </si>
  <si>
    <t>Долг населения,руб. по статьям содержание и текущий ремонт, руб.</t>
  </si>
  <si>
    <t>Израсходовано по статьям содержание и текущий ремонт, руб.</t>
  </si>
  <si>
    <t>Остаток денежных средств  по статьям содержание и текущий ремонт на конец периода, руб.</t>
  </si>
  <si>
    <t>текущий ремонт</t>
  </si>
  <si>
    <t>содержание</t>
  </si>
  <si>
    <t>ИТОГО:</t>
  </si>
  <si>
    <t>В 2017 году были произведены следующие виды работ по текущему ремонту (Таблица № 2 ),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</si>
  <si>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</si>
  <si>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</si>
  <si>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</si>
  <si>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</si>
  <si>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</si>
  <si>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</si>
  <si>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</si>
  <si>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 Ефима Славского 1</t>
  </si>
  <si>
    <t>Замена автоматических выключателей,светильников,провода</t>
  </si>
  <si>
    <t>Смена ламп накаливания</t>
  </si>
  <si>
    <t>Установка фланцевых соединителей на стальных трубопроводах</t>
  </si>
  <si>
    <t>Установка приемно-передающего оборудования (для передачи сигнала срабатывания пожарной сигнализации )</t>
  </si>
  <si>
    <t>Монтаж кабель-канала (для укладки слаботочной проводки)</t>
  </si>
  <si>
    <t>Смена вентилей (система отопления и водоснабжения)</t>
  </si>
  <si>
    <t xml:space="preserve">Итого: выполненных работ на  сумму, руб </t>
  </si>
  <si>
    <t>Материалы для проведения текущего ремонта</t>
  </si>
  <si>
    <t>Таблица №3</t>
  </si>
  <si>
    <t>№ п/п</t>
  </si>
  <si>
    <t>Вид</t>
  </si>
  <si>
    <t>1</t>
  </si>
  <si>
    <t>Материалы</t>
  </si>
  <si>
    <t>Сумма, руб</t>
  </si>
  <si>
    <r>
      <rPr>
        <sz val="11"/>
        <rFont val="Arial"/>
        <family val="2"/>
        <charset val="204"/>
      </rPr>
      <t xml:space="preserve">ремонт электрооборудования </t>
    </r>
    <r>
      <rPr>
        <sz val="9"/>
        <rFont val="Arial"/>
        <family val="2"/>
        <charset val="204"/>
      </rPr>
      <t xml:space="preserve">(лампы, лампа люминесцентная, светильник светодиодный, </t>
    </r>
    <r>
      <rPr>
        <sz val="9"/>
        <color indexed="8"/>
        <rFont val="Arial"/>
        <family val="2"/>
        <charset val="204"/>
      </rPr>
      <t xml:space="preserve">ПРА, </t>
    </r>
    <r>
      <rPr>
        <sz val="9"/>
        <rFont val="Arial"/>
        <family val="2"/>
        <charset val="204"/>
      </rPr>
      <t xml:space="preserve"> клемма розеточная, провод, )</t>
    </r>
  </si>
  <si>
    <r>
      <rPr>
        <sz val="11"/>
        <color indexed="8"/>
        <rFont val="Arial"/>
        <family val="2"/>
        <charset val="204"/>
      </rPr>
      <t>ремонт сантехники</t>
    </r>
    <r>
      <rPr>
        <sz val="9"/>
        <rFont val="Arial"/>
        <family val="2"/>
        <charset val="204"/>
      </rPr>
      <t xml:space="preserve"> (труба, уголок, тройник, муфта, бочонок, фиксатор, крепление, редуктор,кран, отвод, проводка,сгон, лен, силикон)</t>
    </r>
  </si>
  <si>
    <r>
      <rPr>
        <sz val="11"/>
        <rFont val="Arial"/>
        <family val="2"/>
        <charset val="204"/>
      </rPr>
      <t>монтаж приемного оборудования СДУ</t>
    </r>
    <r>
      <rPr>
        <sz val="9"/>
        <rFont val="Arial"/>
        <family val="2"/>
        <charset val="204"/>
      </rPr>
      <t xml:space="preserve"> (комплект приемного оборудования , аккумуляторная батарея, кабель,корпус навесной, штекер, кабель-канал, дюбель, рейка, стяжка нейлоновая, трубка термоусадочная, шуруп для дерева)</t>
    </r>
  </si>
  <si>
    <r>
      <rPr>
        <sz val="11"/>
        <rFont val="Arial"/>
        <family val="2"/>
        <charset val="204"/>
      </rPr>
      <t xml:space="preserve">Монтаж кабель-канала </t>
    </r>
    <r>
      <rPr>
        <sz val="9"/>
        <rFont val="Arial"/>
        <family val="2"/>
        <charset val="204"/>
      </rPr>
      <t>(кабель канал, дюбель гвоздь)</t>
    </r>
  </si>
  <si>
    <t>(кабель канал, дюбель гвоздь,коробка пластмассовая)</t>
  </si>
  <si>
    <t xml:space="preserve">Итого: материалы для текущего ремонта на сумму, руб </t>
  </si>
  <si>
    <t>В ходе плановых осмотров, а также на основании обращений собственников помещений жилого дома №1 по ул.Ефима Славского в 2017 году были произведены следующие виды работ по замене и обслуживанию инженерного оборудования и других видов общего имущества (Таблица №4)</t>
  </si>
  <si>
    <t xml:space="preserve">Фактические расходы по содержанию  общего имущества дома - Всего: </t>
  </si>
  <si>
    <t>Таблица №4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</si>
  <si>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герметик, болты, гайки,  набивка сальниковая,  контргайки,провод различного диаметра, изолента,  крепеж, цемент, краска, песок,и т.д.)</t>
    </r>
  </si>
  <si>
    <t xml:space="preserve">Итого: материалы на сумму, руб </t>
  </si>
  <si>
    <t>2</t>
  </si>
  <si>
    <t>Работы по договорам на оказание услуг по ремонту общего имущества</t>
  </si>
  <si>
    <t>Обслуживание тепловых узлов (запуск системы отопления)</t>
  </si>
  <si>
    <t xml:space="preserve"> Установка и изготовление навеса для хранения  картона и последующей его утилизации</t>
  </si>
  <si>
    <t>Покос травы (работа по уходу за газонами общая площадь 3,6 га)</t>
  </si>
  <si>
    <t>МКП Благоустройство (уборка снега)</t>
  </si>
  <si>
    <t>Покупка газонокосилки 3 шт</t>
  </si>
  <si>
    <t>Эско-Центр (настройка модема для распределителей тепла)</t>
  </si>
  <si>
    <t>Итого:работ на оказание услуг по ремонту общего имущества на  сумму, руб</t>
  </si>
  <si>
    <t>Услуги АДС (обслуживание аварийно-диспетчерской службой)</t>
  </si>
  <si>
    <t>Автотранспорт (перевозка крупногабаритных материалов от жилых домов)</t>
  </si>
  <si>
    <t>Услуги ЕИРКЦ (начисление, прием, перечисление платежей, плата за услуги 2,8 %)</t>
  </si>
  <si>
    <t>Тех. освидетельствование , страхование лифтов</t>
  </si>
  <si>
    <t>Аренда производственных помещений (служебное помещение для рабочих)</t>
  </si>
  <si>
    <t>Охрана труда (спецоценка рабочих мест, медосмотр, спецодежда, обучение)</t>
  </si>
  <si>
    <t>Заработная плата</t>
  </si>
  <si>
    <t>Начисления на з/пл (20,2%)</t>
  </si>
  <si>
    <t>Налоги УСН, расчет за негативное воздействие на окружающею среду (НВОС)</t>
  </si>
  <si>
    <t>Прочие (программное обеспечение, услуги банка, услуги связи)</t>
  </si>
  <si>
    <t>Итого:расходы сумма, руб</t>
  </si>
  <si>
    <r>
      <rPr>
        <sz val="12"/>
        <rFont val="Arial Cyr"/>
        <charset val="204"/>
      </rPr>
      <t xml:space="preserve">Приоритеты работы ООО «УК Благоустроенный город»:
- </t>
    </r>
    <r>
      <rPr>
        <sz val="11"/>
        <rFont val="Arial Cyr"/>
        <charset val="204"/>
      </rPr>
      <t>основном приоритетом ООО «УК Благоустроенный город» является повышение качества обслуживания МКД</t>
    </r>
  </si>
  <si>
    <t>ООО «УК Благоустроенный город»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</si>
  <si>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"УК Благоустроенный город"</t>
  </si>
  <si>
    <t>по вопросам обращаться по телефону  89510837056</t>
  </si>
  <si>
    <t>эл. почта:ukblgorod@rambler.ru</t>
  </si>
  <si>
    <r>
      <rPr>
        <b/>
        <sz val="11"/>
        <rFont val="Arial Cyr"/>
        <charset val="204"/>
      </rPr>
      <t xml:space="preserve">Информация размещена на сайте </t>
    </r>
    <r>
      <rPr>
        <b/>
        <u/>
        <sz val="11"/>
        <rFont val="Arial Cyr"/>
        <charset val="204"/>
      </rPr>
      <t>www.ukblgorod.ru ,</t>
    </r>
    <r>
      <rPr>
        <b/>
        <sz val="11"/>
        <rFont val="Arial Cyr"/>
        <charset val="204"/>
      </rPr>
      <t xml:space="preserve"> </t>
    </r>
  </si>
  <si>
    <r>
      <rPr>
        <b/>
        <u/>
        <sz val="11"/>
        <rFont val="Arial Cyr"/>
        <charset val="204"/>
      </rPr>
      <t>www.reformagkh.ru</t>
    </r>
    <r>
      <rPr>
        <b/>
        <sz val="11"/>
        <rFont val="Arial Cyr"/>
        <charset val="204"/>
      </rPr>
      <t xml:space="preserve"> </t>
    </r>
  </si>
</sst>
</file>

<file path=xl/styles.xml><?xml version="1.0" encoding="utf-8"?>
<styleSheet xmlns="http://schemas.openxmlformats.org/spreadsheetml/2006/main">
  <fonts count="44">
    <font>
      <sz val="10"/>
      <name val="Arial"/>
    </font>
    <font>
      <sz val="10"/>
      <name val="Arial Cyr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4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Arial Cyr"/>
      <charset val="204"/>
    </font>
    <font>
      <b/>
      <sz val="10"/>
      <name val="Arial Cyr"/>
      <charset val="204"/>
    </font>
    <font>
      <b/>
      <sz val="9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6"/>
      <name val="Arial"/>
      <family val="2"/>
      <charset val="204"/>
    </font>
    <font>
      <sz val="11"/>
      <color indexed="10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b/>
      <sz val="10"/>
      <color indexed="8"/>
      <name val="Arial Cyr"/>
      <charset val="204"/>
    </font>
    <font>
      <sz val="10"/>
      <color indexed="9"/>
      <name val="Arial Cyr"/>
      <charset val="204"/>
    </font>
    <font>
      <sz val="10"/>
      <color indexed="37"/>
      <name val="Arial Cyr"/>
      <charset val="204"/>
    </font>
    <font>
      <b/>
      <sz val="10"/>
      <color indexed="9"/>
      <name val="Arial Cyr"/>
      <charset val="204"/>
    </font>
    <font>
      <i/>
      <sz val="10"/>
      <color indexed="23"/>
      <name val="Arial Cyr"/>
      <charset val="204"/>
    </font>
    <font>
      <sz val="10"/>
      <color indexed="17"/>
      <name val="Arial Cyr"/>
      <charset val="204"/>
    </font>
    <font>
      <b/>
      <sz val="24"/>
      <color indexed="8"/>
      <name val="Arial Cyr"/>
      <charset val="204"/>
    </font>
    <font>
      <sz val="18"/>
      <color indexed="8"/>
      <name val="Arial Cyr"/>
      <charset val="204"/>
    </font>
    <font>
      <sz val="12"/>
      <color indexed="8"/>
      <name val="Arial Cyr"/>
      <charset val="204"/>
    </font>
    <font>
      <sz val="10"/>
      <color indexed="19"/>
      <name val="Arial Cyr"/>
      <charset val="204"/>
    </font>
    <font>
      <sz val="10"/>
      <color indexed="63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37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0">
    <xf numFmtId="0" fontId="0" fillId="0" borderId="0"/>
    <xf numFmtId="0" fontId="1" fillId="0" borderId="0"/>
    <xf numFmtId="0" fontId="2" fillId="0" borderId="0">
      <alignment horizontal="left"/>
    </xf>
    <xf numFmtId="0" fontId="2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3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8" borderId="0" applyNumberFormat="0" applyBorder="0" applyAlignment="0" applyProtection="0"/>
    <xf numFmtId="0" fontId="43" fillId="8" borderId="9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0" xfId="1"/>
    <xf numFmtId="0" fontId="3" fillId="0" borderId="0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2" applyFont="1" applyAlignment="1"/>
    <xf numFmtId="0" fontId="5" fillId="0" borderId="0" xfId="2" applyFont="1" applyAlignment="1">
      <alignment wrapText="1"/>
    </xf>
    <xf numFmtId="0" fontId="6" fillId="0" borderId="0" xfId="1" applyFont="1"/>
    <xf numFmtId="0" fontId="7" fillId="0" borderId="0" xfId="2" applyFont="1" applyBorder="1" applyAlignment="1">
      <alignment horizontal="left" vertical="center"/>
    </xf>
    <xf numFmtId="0" fontId="7" fillId="0" borderId="0" xfId="2" applyFont="1" applyAlignment="1"/>
    <xf numFmtId="0" fontId="7" fillId="0" borderId="0" xfId="2" applyFont="1" applyBorder="1" applyAlignment="1">
      <alignment horizontal="justify" wrapText="1"/>
    </xf>
    <xf numFmtId="0" fontId="7" fillId="0" borderId="0" xfId="2" applyFont="1" applyAlignment="1">
      <alignment wrapText="1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left" wrapText="1"/>
    </xf>
    <xf numFmtId="0" fontId="9" fillId="0" borderId="0" xfId="2" applyFont="1" applyAlignment="1"/>
    <xf numFmtId="0" fontId="10" fillId="0" borderId="0" xfId="2" applyFont="1" applyAlignment="1"/>
    <xf numFmtId="0" fontId="9" fillId="0" borderId="0" xfId="2" applyFont="1">
      <alignment horizontal="left"/>
    </xf>
    <xf numFmtId="0" fontId="7" fillId="0" borderId="0" xfId="2" applyFont="1" applyBorder="1" applyAlignment="1">
      <alignment horizontal="left" wrapText="1"/>
    </xf>
    <xf numFmtId="0" fontId="11" fillId="0" borderId="0" xfId="1" applyFont="1"/>
    <xf numFmtId="0" fontId="12" fillId="0" borderId="0" xfId="2" applyFont="1">
      <alignment horizontal="left"/>
    </xf>
    <xf numFmtId="0" fontId="12" fillId="0" borderId="0" xfId="2" applyFont="1" applyBorder="1" applyAlignment="1">
      <alignment horizontal="center"/>
    </xf>
    <xf numFmtId="0" fontId="12" fillId="0" borderId="0" xfId="2" applyFont="1" applyAlignment="1"/>
    <xf numFmtId="0" fontId="13" fillId="0" borderId="0" xfId="2" applyFont="1" applyBorder="1">
      <alignment horizontal="left"/>
    </xf>
    <xf numFmtId="0" fontId="14" fillId="0" borderId="0" xfId="1" applyFont="1"/>
    <xf numFmtId="0" fontId="6" fillId="0" borderId="1" xfId="1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0" fontId="1" fillId="0" borderId="4" xfId="1" applyFont="1" applyBorder="1"/>
    <xf numFmtId="1" fontId="16" fillId="0" borderId="4" xfId="2" applyNumberFormat="1" applyFont="1" applyBorder="1" applyAlignment="1">
      <alignment horizontal="center" vertical="center"/>
    </xf>
    <xf numFmtId="1" fontId="16" fillId="0" borderId="4" xfId="2" applyNumberFormat="1" applyFont="1" applyBorder="1" applyAlignment="1">
      <alignment horizontal="center"/>
    </xf>
    <xf numFmtId="1" fontId="6" fillId="0" borderId="4" xfId="1" applyNumberFormat="1" applyFont="1" applyBorder="1" applyAlignment="1">
      <alignment horizontal="center" vertical="center"/>
    </xf>
    <xf numFmtId="1" fontId="7" fillId="0" borderId="4" xfId="2" applyNumberFormat="1" applyFont="1" applyBorder="1" applyAlignment="1">
      <alignment horizontal="center" vertical="center"/>
    </xf>
    <xf numFmtId="1" fontId="7" fillId="0" borderId="4" xfId="2" applyNumberFormat="1" applyFont="1" applyBorder="1" applyAlignment="1">
      <alignment horizontal="center" vertical="center"/>
    </xf>
    <xf numFmtId="1" fontId="17" fillId="0" borderId="4" xfId="1" applyNumberFormat="1" applyFont="1" applyBorder="1" applyAlignment="1">
      <alignment horizontal="center" vertical="center"/>
    </xf>
    <xf numFmtId="2" fontId="6" fillId="0" borderId="0" xfId="1" applyNumberFormat="1" applyFont="1" applyBorder="1" applyAlignment="1">
      <alignment vertical="center"/>
    </xf>
    <xf numFmtId="0" fontId="18" fillId="0" borderId="4" xfId="1" applyFont="1" applyBorder="1"/>
    <xf numFmtId="1" fontId="12" fillId="0" borderId="4" xfId="2" applyNumberFormat="1" applyFont="1" applyBorder="1" applyAlignment="1">
      <alignment horizontal="center" vertical="center"/>
    </xf>
    <xf numFmtId="1" fontId="12" fillId="0" borderId="4" xfId="2" applyNumberFormat="1" applyFont="1" applyBorder="1" applyAlignment="1">
      <alignment horizontal="center"/>
    </xf>
    <xf numFmtId="0" fontId="16" fillId="0" borderId="0" xfId="2" applyFont="1">
      <alignment horizontal="left"/>
    </xf>
    <xf numFmtId="0" fontId="7" fillId="0" borderId="0" xfId="2" applyFont="1">
      <alignment horizontal="left"/>
    </xf>
    <xf numFmtId="0" fontId="16" fillId="0" borderId="0" xfId="2" applyFont="1" applyAlignment="1">
      <alignment horizontal="left"/>
    </xf>
    <xf numFmtId="0" fontId="12" fillId="0" borderId="0" xfId="2" applyFont="1" applyBorder="1" applyAlignment="1"/>
    <xf numFmtId="0" fontId="1" fillId="0" borderId="0" xfId="1" applyBorder="1"/>
    <xf numFmtId="0" fontId="19" fillId="0" borderId="0" xfId="2" applyFont="1" applyBorder="1">
      <alignment horizontal="left"/>
    </xf>
    <xf numFmtId="0" fontId="2" fillId="0" borderId="0" xfId="2" applyBorder="1">
      <alignment horizontal="left"/>
    </xf>
    <xf numFmtId="0" fontId="13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13" fillId="0" borderId="0" xfId="2" applyFont="1" applyBorder="1">
      <alignment horizontal="left"/>
    </xf>
    <xf numFmtId="0" fontId="8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/>
    </xf>
    <xf numFmtId="1" fontId="7" fillId="0" borderId="3" xfId="2" applyNumberFormat="1" applyFont="1" applyBorder="1" applyAlignment="1">
      <alignment horizontal="right"/>
    </xf>
    <xf numFmtId="0" fontId="7" fillId="0" borderId="2" xfId="2" applyFont="1" applyBorder="1" applyAlignment="1"/>
    <xf numFmtId="0" fontId="7" fillId="0" borderId="5" xfId="2" applyFont="1" applyBorder="1" applyAlignment="1"/>
    <xf numFmtId="0" fontId="20" fillId="0" borderId="2" xfId="2" applyFont="1" applyBorder="1" applyAlignment="1">
      <alignment horizontal="left" vertical="center" wrapText="1"/>
    </xf>
    <xf numFmtId="0" fontId="20" fillId="0" borderId="2" xfId="2" applyFont="1" applyBorder="1" applyAlignment="1">
      <alignment horizontal="left" vertical="center"/>
    </xf>
    <xf numFmtId="0" fontId="20" fillId="0" borderId="2" xfId="2" applyFont="1" applyBorder="1" applyAlignment="1">
      <alignment vertical="center"/>
    </xf>
    <xf numFmtId="0" fontId="20" fillId="0" borderId="5" xfId="2" applyFont="1" applyBorder="1" applyAlignment="1">
      <alignment vertical="center"/>
    </xf>
    <xf numFmtId="0" fontId="20" fillId="0" borderId="6" xfId="2" applyFont="1" applyBorder="1" applyAlignment="1">
      <alignment vertical="center"/>
    </xf>
    <xf numFmtId="0" fontId="7" fillId="0" borderId="3" xfId="2" applyFont="1" applyBorder="1" applyAlignment="1">
      <alignment horizontal="right"/>
    </xf>
    <xf numFmtId="0" fontId="21" fillId="0" borderId="3" xfId="2" applyFont="1" applyBorder="1" applyAlignment="1">
      <alignment horizontal="right" vertical="center"/>
    </xf>
    <xf numFmtId="1" fontId="8" fillId="0" borderId="3" xfId="2" applyNumberFormat="1" applyFont="1" applyBorder="1" applyAlignment="1">
      <alignment horizontal="right"/>
    </xf>
    <xf numFmtId="0" fontId="15" fillId="0" borderId="0" xfId="2" applyFont="1">
      <alignment horizontal="left"/>
    </xf>
    <xf numFmtId="0" fontId="15" fillId="0" borderId="0" xfId="2" applyFont="1" applyAlignment="1"/>
    <xf numFmtId="0" fontId="13" fillId="0" borderId="0" xfId="2" applyFont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22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left" vertical="center" wrapText="1"/>
    </xf>
    <xf numFmtId="1" fontId="7" fillId="0" borderId="3" xfId="2" applyNumberFormat="1" applyFont="1" applyBorder="1" applyAlignment="1"/>
    <xf numFmtId="0" fontId="20" fillId="0" borderId="2" xfId="2" applyFont="1" applyBorder="1" applyAlignment="1">
      <alignment wrapText="1"/>
    </xf>
    <xf numFmtId="0" fontId="8" fillId="0" borderId="2" xfId="2" applyFont="1" applyBorder="1" applyAlignment="1">
      <alignment horizontal="right" vertical="center"/>
    </xf>
    <xf numFmtId="1" fontId="8" fillId="0" borderId="3" xfId="2" applyNumberFormat="1" applyFont="1" applyBorder="1" applyAlignment="1"/>
    <xf numFmtId="0" fontId="8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left"/>
    </xf>
    <xf numFmtId="1" fontId="15" fillId="0" borderId="0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 wrapText="1"/>
    </xf>
    <xf numFmtId="0" fontId="25" fillId="0" borderId="0" xfId="2" applyFont="1" applyAlignment="1">
      <alignment wrapText="1"/>
    </xf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0" fontId="12" fillId="0" borderId="8" xfId="2" applyFont="1" applyBorder="1" applyAlignment="1">
      <alignment horizontal="left"/>
    </xf>
    <xf numFmtId="1" fontId="12" fillId="0" borderId="3" xfId="2" applyNumberFormat="1" applyFont="1" applyBorder="1" applyAlignment="1">
      <alignment horizontal="center"/>
    </xf>
    <xf numFmtId="1" fontId="12" fillId="0" borderId="0" xfId="2" applyNumberFormat="1" applyFont="1" applyBorder="1" applyAlignment="1"/>
    <xf numFmtId="0" fontId="16" fillId="0" borderId="0" xfId="2" applyFont="1" applyBorder="1">
      <alignment horizontal="left"/>
    </xf>
    <xf numFmtId="1" fontId="7" fillId="0" borderId="0" xfId="2" applyNumberFormat="1" applyFont="1" applyBorder="1" applyAlignment="1"/>
    <xf numFmtId="0" fontId="7" fillId="0" borderId="2" xfId="2" applyNumberFormat="1" applyFont="1" applyBorder="1" applyAlignment="1">
      <alignment horizontal="left" wrapText="1"/>
    </xf>
    <xf numFmtId="0" fontId="7" fillId="0" borderId="2" xfId="2" applyFont="1" applyBorder="1" applyAlignment="1">
      <alignment horizontal="left"/>
    </xf>
    <xf numFmtId="1" fontId="26" fillId="0" borderId="3" xfId="2" applyNumberFormat="1" applyFont="1" applyBorder="1" applyAlignment="1"/>
    <xf numFmtId="0" fontId="7" fillId="0" borderId="3" xfId="2" applyFont="1" applyBorder="1" applyAlignment="1">
      <alignment horizontal="left"/>
    </xf>
    <xf numFmtId="0" fontId="7" fillId="0" borderId="3" xfId="2" applyFont="1" applyBorder="1" applyAlignment="1">
      <alignment horizontal="left" vertical="center"/>
    </xf>
    <xf numFmtId="0" fontId="22" fillId="0" borderId="2" xfId="2" applyFont="1" applyBorder="1" applyAlignment="1">
      <alignment horizontal="right" vertical="center"/>
    </xf>
    <xf numFmtId="1" fontId="22" fillId="0" borderId="3" xfId="2" applyNumberFormat="1" applyFont="1" applyBorder="1" applyAlignment="1">
      <alignment horizontal="right"/>
    </xf>
    <xf numFmtId="0" fontId="8" fillId="0" borderId="4" xfId="2" applyFont="1" applyBorder="1" applyAlignment="1">
      <alignment horizontal="right" vertical="center"/>
    </xf>
    <xf numFmtId="1" fontId="22" fillId="0" borderId="4" xfId="2" applyNumberFormat="1" applyFont="1" applyBorder="1" applyAlignment="1">
      <alignment horizontal="right"/>
    </xf>
    <xf numFmtId="1" fontId="23" fillId="0" borderId="0" xfId="2" applyNumberFormat="1" applyFont="1" applyBorder="1" applyAlignment="1"/>
    <xf numFmtId="0" fontId="8" fillId="0" borderId="0" xfId="2" applyFont="1" applyBorder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/>
    <xf numFmtId="1" fontId="8" fillId="0" borderId="0" xfId="2" applyNumberFormat="1" applyFont="1" applyBorder="1" applyAlignment="1"/>
    <xf numFmtId="1" fontId="22" fillId="0" borderId="0" xfId="2" applyNumberFormat="1" applyFont="1" applyBorder="1" applyAlignment="1">
      <alignment horizontal="right"/>
    </xf>
    <xf numFmtId="0" fontId="7" fillId="0" borderId="0" xfId="2" applyFont="1" applyBorder="1" applyAlignment="1">
      <alignment wrapText="1"/>
    </xf>
    <xf numFmtId="0" fontId="23" fillId="0" borderId="0" xfId="2" applyFont="1" applyBorder="1">
      <alignment horizontal="left"/>
    </xf>
    <xf numFmtId="0" fontId="19" fillId="0" borderId="0" xfId="2" applyFont="1" applyBorder="1" applyAlignment="1">
      <alignment horizontal="left"/>
    </xf>
    <xf numFmtId="0" fontId="23" fillId="0" borderId="0" xfId="2" applyFont="1" applyBorder="1" applyAlignment="1"/>
    <xf numFmtId="2" fontId="11" fillId="0" borderId="0" xfId="1" applyNumberFormat="1" applyFont="1" applyBorder="1" applyAlignment="1">
      <alignment horizontal="left" vertical="center" wrapText="1"/>
    </xf>
    <xf numFmtId="2" fontId="11" fillId="0" borderId="0" xfId="1" applyNumberFormat="1" applyFont="1" applyBorder="1" applyAlignment="1">
      <alignment vertical="center" wrapText="1"/>
    </xf>
    <xf numFmtId="0" fontId="8" fillId="0" borderId="0" xfId="2" applyFont="1" applyBorder="1" applyAlignment="1">
      <alignment horizontal="center" wrapText="1"/>
    </xf>
    <xf numFmtId="0" fontId="8" fillId="0" borderId="0" xfId="2" applyFont="1" applyAlignment="1">
      <alignment wrapText="1"/>
    </xf>
    <xf numFmtId="0" fontId="27" fillId="0" borderId="0" xfId="2" applyFont="1" applyAlignment="1">
      <alignment horizontal="center" wrapText="1"/>
    </xf>
    <xf numFmtId="0" fontId="8" fillId="0" borderId="0" xfId="2" applyFont="1" applyBorder="1" applyAlignment="1">
      <alignment horizontal="center"/>
    </xf>
    <xf numFmtId="0" fontId="8" fillId="0" borderId="0" xfId="2" applyFont="1" applyAlignment="1"/>
    <xf numFmtId="0" fontId="27" fillId="0" borderId="0" xfId="2" applyFont="1" applyAlignment="1"/>
    <xf numFmtId="2" fontId="28" fillId="0" borderId="0" xfId="3" applyNumberFormat="1" applyFont="1" applyFill="1" applyBorder="1" applyAlignment="1" applyProtection="1">
      <alignment horizontal="center"/>
    </xf>
    <xf numFmtId="2" fontId="28" fillId="0" borderId="0" xfId="3" applyNumberFormat="1" applyFont="1" applyFill="1" applyBorder="1" applyAlignment="1" applyProtection="1"/>
    <xf numFmtId="0" fontId="29" fillId="0" borderId="0" xfId="1" applyFont="1" applyBorder="1" applyAlignment="1">
      <alignment horizontal="center"/>
    </xf>
    <xf numFmtId="0" fontId="29" fillId="0" borderId="0" xfId="1" applyFont="1" applyAlignment="1"/>
    <xf numFmtId="0" fontId="31" fillId="0" borderId="0" xfId="1" applyFont="1" applyAlignment="1"/>
    <xf numFmtId="0" fontId="30" fillId="0" borderId="0" xfId="1" applyFont="1" applyBorder="1" applyAlignment="1">
      <alignment horizontal="center"/>
    </xf>
    <xf numFmtId="0" fontId="30" fillId="0" borderId="0" xfId="1" applyFont="1" applyAlignment="1"/>
    <xf numFmtId="0" fontId="32" fillId="0" borderId="0" xfId="1" applyFont="1" applyAlignment="1"/>
  </cellXfs>
  <cellStyles count="20">
    <cellStyle name="Accent" xfId="4"/>
    <cellStyle name="Accent 1" xfId="5"/>
    <cellStyle name="Accent 2" xfId="6"/>
    <cellStyle name="Accent 3" xfId="7"/>
    <cellStyle name="Bad" xfId="8"/>
    <cellStyle name="Error" xfId="9"/>
    <cellStyle name="Footnote" xfId="10"/>
    <cellStyle name="Good" xfId="11"/>
    <cellStyle name="Heading" xfId="12"/>
    <cellStyle name="Heading 1" xfId="13"/>
    <cellStyle name="Heading 2" xfId="14"/>
    <cellStyle name="Neutral" xfId="15"/>
    <cellStyle name="Note" xfId="16"/>
    <cellStyle name="Status" xfId="17"/>
    <cellStyle name="Text" xfId="18"/>
    <cellStyle name="Warning" xfId="19"/>
    <cellStyle name="Гиперссылка" xfId="3" builtinId="8"/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59;&#1050;%20&#1041;&#1043;%20&#1079;&#1072;%202017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Славского 1"/>
      <sheetName val="Славского 3"/>
      <sheetName val="Славского 5"/>
    </sheetNames>
    <sheetDataSet>
      <sheetData sheetId="0">
        <row r="2">
          <cell r="C2">
            <v>9090.7999999999993</v>
          </cell>
        </row>
        <row r="9">
          <cell r="M9">
            <v>2.3368960142507236</v>
          </cell>
        </row>
        <row r="10">
          <cell r="D10">
            <v>9090.7999999999993</v>
          </cell>
          <cell r="K10">
            <v>0.56179024716098869</v>
          </cell>
          <cell r="M10">
            <v>0.8767535070140281</v>
          </cell>
          <cell r="O10">
            <v>2.1338974244785867</v>
          </cell>
        </row>
        <row r="11">
          <cell r="K11">
            <v>0.86186409856750545</v>
          </cell>
        </row>
        <row r="12">
          <cell r="H12">
            <v>5.7107177317598161</v>
          </cell>
        </row>
        <row r="15">
          <cell r="H15">
            <v>0.67497958880724407</v>
          </cell>
        </row>
        <row r="16">
          <cell r="H16">
            <v>3.3628738959400284</v>
          </cell>
        </row>
        <row r="18">
          <cell r="H18">
            <v>0.16700066800267202</v>
          </cell>
        </row>
        <row r="19">
          <cell r="H19">
            <v>4.0382617086023895</v>
          </cell>
        </row>
        <row r="20">
          <cell r="H20">
            <v>3.167742893193795</v>
          </cell>
        </row>
        <row r="21">
          <cell r="H21">
            <v>84.85092407036295</v>
          </cell>
        </row>
        <row r="22">
          <cell r="H22">
            <v>18.7923996140429</v>
          </cell>
        </row>
        <row r="23">
          <cell r="H23">
            <v>1.6181622504267794</v>
          </cell>
        </row>
        <row r="24">
          <cell r="H24">
            <v>3.740777852000297</v>
          </cell>
          <cell r="K24">
            <v>0.8164477102352854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5"/>
  <sheetViews>
    <sheetView tabSelected="1" zoomScaleSheetLayoutView="100" workbookViewId="0">
      <selection activeCell="B1" sqref="B1:I1"/>
    </sheetView>
  </sheetViews>
  <sheetFormatPr defaultColWidth="8.85546875" defaultRowHeight="12.75"/>
  <cols>
    <col min="1" max="1" width="15.42578125" style="1" customWidth="1"/>
    <col min="2" max="2" width="11.28515625" style="1" customWidth="1"/>
    <col min="3" max="3" width="3.140625" style="1" customWidth="1"/>
    <col min="4" max="4" width="14" style="1" customWidth="1"/>
    <col min="5" max="5" width="13.85546875" style="1" customWidth="1"/>
    <col min="6" max="6" width="18" style="1" customWidth="1"/>
    <col min="7" max="7" width="14.85546875" style="1" customWidth="1"/>
    <col min="8" max="8" width="22.140625" style="1" customWidth="1"/>
    <col min="9" max="9" width="14.42578125" style="1" customWidth="1"/>
    <col min="10" max="10" width="9.85546875" style="1" customWidth="1"/>
    <col min="11" max="11" width="3.5703125" style="1" customWidth="1"/>
    <col min="12" max="12" width="8.85546875" style="1" customWidth="1"/>
    <col min="13" max="13" width="0.42578125" style="1" customWidth="1"/>
    <col min="14" max="14" width="8.85546875" style="1" customWidth="1"/>
    <col min="15" max="15" width="9" style="1" customWidth="1"/>
    <col min="16" max="16" width="1.28515625" style="1" customWidth="1"/>
    <col min="17" max="16384" width="8.85546875" style="1"/>
  </cols>
  <sheetData>
    <row r="1" spans="1:16" ht="18" customHeight="1"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</row>
    <row r="2" spans="1:16" ht="18">
      <c r="A2" s="4" t="s">
        <v>1</v>
      </c>
      <c r="B2" s="4"/>
      <c r="C2" s="4"/>
      <c r="D2" s="4"/>
      <c r="E2" s="4"/>
      <c r="F2" s="4"/>
      <c r="G2" s="4"/>
      <c r="H2" s="4"/>
      <c r="I2" s="4"/>
      <c r="J2" s="3"/>
      <c r="K2" s="3"/>
      <c r="L2" s="3"/>
      <c r="M2" s="3"/>
      <c r="N2" s="3"/>
      <c r="O2" s="3"/>
      <c r="P2" s="3"/>
    </row>
    <row r="3" spans="1:16" ht="18">
      <c r="B3" s="5" t="s">
        <v>2</v>
      </c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6"/>
      <c r="O3" s="6"/>
      <c r="P3" s="6"/>
    </row>
    <row r="4" spans="1:16" ht="18"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  <c r="N4" s="7"/>
      <c r="O4" s="7"/>
      <c r="P4" s="7"/>
    </row>
    <row r="5" spans="1:16" s="8" customFormat="1" ht="14.25" customHeight="1">
      <c r="B5" s="9" t="s">
        <v>3</v>
      </c>
      <c r="C5" s="9"/>
      <c r="D5" s="9"/>
      <c r="E5" s="10"/>
      <c r="F5" s="11" t="s">
        <v>4</v>
      </c>
      <c r="G5" s="11"/>
      <c r="H5" s="11"/>
      <c r="I5" s="11"/>
      <c r="J5" s="12"/>
      <c r="K5" s="12"/>
    </row>
    <row r="6" spans="1:16" s="8" customFormat="1" ht="14.25">
      <c r="B6" s="13" t="s">
        <v>5</v>
      </c>
      <c r="C6" s="10"/>
      <c r="D6" s="10"/>
      <c r="E6" s="10"/>
      <c r="F6" s="11"/>
      <c r="G6" s="11"/>
      <c r="H6" s="11"/>
      <c r="I6" s="11"/>
      <c r="J6" s="12"/>
      <c r="K6" s="12"/>
    </row>
    <row r="7" spans="1:16" s="8" customFormat="1" ht="27" customHeight="1">
      <c r="B7" s="13" t="s">
        <v>6</v>
      </c>
      <c r="C7" s="10"/>
      <c r="D7" s="10"/>
      <c r="E7" s="10"/>
      <c r="F7" s="11"/>
      <c r="G7" s="11"/>
      <c r="H7" s="11"/>
      <c r="I7" s="11"/>
      <c r="J7" s="12"/>
      <c r="K7" s="12"/>
    </row>
    <row r="8" spans="1:16" s="8" customFormat="1" ht="14.25" customHeight="1">
      <c r="B8" s="10" t="s">
        <v>7</v>
      </c>
      <c r="C8" s="10"/>
      <c r="D8" s="10"/>
      <c r="E8" s="10"/>
      <c r="F8" s="12"/>
      <c r="G8" s="12"/>
      <c r="H8" s="12"/>
      <c r="I8" s="12"/>
      <c r="J8" s="14"/>
      <c r="K8" s="12"/>
    </row>
    <row r="9" spans="1:16" s="8" customFormat="1" ht="14.25">
      <c r="B9" s="13" t="s">
        <v>8</v>
      </c>
      <c r="C9" s="10"/>
      <c r="D9" s="10"/>
      <c r="E9" s="10"/>
      <c r="F9" s="14" t="s">
        <v>9</v>
      </c>
      <c r="G9" s="12"/>
      <c r="H9" s="12"/>
      <c r="I9" s="12"/>
      <c r="J9" s="12"/>
      <c r="K9" s="12"/>
    </row>
    <row r="10" spans="1:16" s="8" customFormat="1" ht="14.25">
      <c r="B10" s="13" t="s">
        <v>10</v>
      </c>
      <c r="C10" s="10"/>
      <c r="D10" s="10"/>
      <c r="E10" s="10"/>
      <c r="G10" s="14"/>
      <c r="H10" s="14"/>
      <c r="I10" s="14"/>
      <c r="J10" s="14"/>
      <c r="K10" s="14"/>
    </row>
    <row r="11" spans="1:16" s="8" customFormat="1" ht="14.25">
      <c r="B11" s="13" t="s">
        <v>11</v>
      </c>
      <c r="C11" s="10"/>
      <c r="D11" s="10"/>
      <c r="E11" s="10"/>
      <c r="F11" s="10" t="s">
        <v>12</v>
      </c>
      <c r="G11" s="10"/>
      <c r="H11" s="10" t="s">
        <v>13</v>
      </c>
      <c r="J11" s="10"/>
      <c r="K11" s="10"/>
    </row>
    <row r="12" spans="1:16" s="8" customFormat="1" ht="14.25">
      <c r="B12" s="13" t="s">
        <v>14</v>
      </c>
      <c r="C12" s="10"/>
      <c r="D12" s="10"/>
      <c r="E12" s="10"/>
      <c r="F12" s="10" t="s">
        <v>15</v>
      </c>
      <c r="G12" s="10"/>
      <c r="H12" s="10" t="s">
        <v>16</v>
      </c>
      <c r="J12" s="10"/>
      <c r="K12" s="10"/>
    </row>
    <row r="13" spans="1:16" s="8" customFormat="1" ht="14.25">
      <c r="B13" s="13" t="s">
        <v>17</v>
      </c>
      <c r="C13" s="10"/>
      <c r="D13" s="10"/>
      <c r="E13" s="10"/>
      <c r="F13" s="10" t="s">
        <v>18</v>
      </c>
      <c r="G13" s="10"/>
      <c r="H13" s="10" t="s">
        <v>19</v>
      </c>
      <c r="J13" s="10"/>
      <c r="K13" s="10"/>
    </row>
    <row r="14" spans="1:16" s="8" customFormat="1" ht="14.25">
      <c r="B14" s="13"/>
      <c r="C14" s="10"/>
      <c r="D14" s="10"/>
      <c r="E14" s="10"/>
      <c r="F14" s="10" t="s">
        <v>20</v>
      </c>
      <c r="G14" s="10"/>
      <c r="H14" s="10" t="s">
        <v>21</v>
      </c>
      <c r="J14" s="10"/>
      <c r="K14" s="10"/>
    </row>
    <row r="15" spans="1:16" s="8" customFormat="1" ht="14.25">
      <c r="B15" s="13"/>
      <c r="C15" s="10"/>
      <c r="D15" s="10"/>
      <c r="E15" s="10"/>
      <c r="F15" s="10" t="s">
        <v>22</v>
      </c>
      <c r="G15" s="10"/>
      <c r="H15" s="10" t="s">
        <v>23</v>
      </c>
      <c r="J15" s="10"/>
      <c r="K15" s="10"/>
    </row>
    <row r="16" spans="1:16" ht="18.75">
      <c r="B16" s="15"/>
      <c r="C16" s="15"/>
      <c r="D16" s="15"/>
      <c r="E16" s="15"/>
      <c r="F16" s="15"/>
      <c r="G16" s="16"/>
      <c r="H16" s="16"/>
      <c r="I16" s="16"/>
      <c r="J16" s="16"/>
      <c r="K16" s="16"/>
      <c r="L16" s="17"/>
      <c r="M16" s="17"/>
      <c r="N16" s="17"/>
      <c r="O16" s="17"/>
      <c r="P16" s="17"/>
    </row>
    <row r="17" spans="1:16" ht="30" customHeight="1">
      <c r="B17" s="18" t="s">
        <v>24</v>
      </c>
      <c r="C17" s="18"/>
      <c r="D17" s="18"/>
      <c r="E17" s="18"/>
      <c r="F17" s="18"/>
      <c r="G17" s="18"/>
      <c r="H17" s="18"/>
      <c r="I17" s="18"/>
      <c r="J17" s="12"/>
      <c r="K17" s="12"/>
      <c r="L17" s="19"/>
      <c r="M17" s="19"/>
      <c r="N17" s="19"/>
      <c r="O17" s="19"/>
      <c r="P17" s="19"/>
    </row>
    <row r="18" spans="1:16" ht="15.75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19"/>
      <c r="M18" s="19"/>
      <c r="N18" s="19"/>
      <c r="O18" s="19"/>
      <c r="P18" s="19"/>
    </row>
    <row r="19" spans="1:16" ht="15.75">
      <c r="B19" s="21" t="s">
        <v>25</v>
      </c>
      <c r="C19" s="21"/>
      <c r="D19" s="21"/>
      <c r="E19" s="21"/>
      <c r="F19" s="21"/>
      <c r="G19" s="21"/>
      <c r="H19" s="21"/>
      <c r="I19" s="21"/>
      <c r="J19" s="22"/>
      <c r="K19" s="22"/>
      <c r="L19" s="22"/>
      <c r="M19" s="22"/>
      <c r="N19" s="22"/>
      <c r="O19" s="22"/>
      <c r="P19" s="22"/>
    </row>
    <row r="20" spans="1:16" ht="15.75">
      <c r="B20" s="21"/>
      <c r="C20" s="21"/>
      <c r="D20" s="21"/>
      <c r="E20" s="21"/>
      <c r="F20" s="21"/>
      <c r="G20" s="21"/>
      <c r="H20" s="21"/>
      <c r="I20" s="21" t="s">
        <v>26</v>
      </c>
      <c r="J20" s="23"/>
      <c r="K20" s="23"/>
      <c r="M20" s="19"/>
      <c r="N20" s="19"/>
      <c r="O20" s="24"/>
    </row>
    <row r="21" spans="1:16" s="8" customFormat="1" ht="15" customHeight="1">
      <c r="A21" s="25" t="s">
        <v>27</v>
      </c>
      <c r="B21" s="26" t="s">
        <v>28</v>
      </c>
      <c r="C21" s="26"/>
      <c r="D21" s="27" t="s">
        <v>29</v>
      </c>
      <c r="E21" s="26" t="s">
        <v>30</v>
      </c>
      <c r="F21" s="26" t="s">
        <v>31</v>
      </c>
      <c r="G21" s="26" t="s">
        <v>32</v>
      </c>
      <c r="H21" s="28" t="s">
        <v>33</v>
      </c>
      <c r="I21" s="29" t="s">
        <v>34</v>
      </c>
      <c r="J21" s="30"/>
    </row>
    <row r="22" spans="1:16" s="8" customFormat="1" ht="15" customHeight="1">
      <c r="A22" s="25"/>
      <c r="B22" s="26"/>
      <c r="C22" s="26"/>
      <c r="D22" s="27"/>
      <c r="E22" s="26"/>
      <c r="F22" s="26"/>
      <c r="G22" s="26"/>
      <c r="H22" s="28"/>
      <c r="I22" s="29"/>
      <c r="J22" s="30"/>
    </row>
    <row r="23" spans="1:16" s="8" customFormat="1" ht="115.5" customHeight="1">
      <c r="A23" s="25"/>
      <c r="B23" s="26"/>
      <c r="C23" s="26"/>
      <c r="D23" s="27"/>
      <c r="E23" s="26"/>
      <c r="F23" s="26"/>
      <c r="G23" s="26"/>
      <c r="H23" s="28"/>
      <c r="I23" s="29"/>
      <c r="J23" s="30"/>
    </row>
    <row r="24" spans="1:16" s="8" customFormat="1" ht="15">
      <c r="A24" s="31" t="s">
        <v>35</v>
      </c>
      <c r="B24" s="32">
        <v>0</v>
      </c>
      <c r="C24" s="32"/>
      <c r="D24" s="33">
        <v>291240.71999999997</v>
      </c>
      <c r="E24" s="33">
        <v>268181.83</v>
      </c>
      <c r="F24" s="33">
        <v>0</v>
      </c>
      <c r="G24" s="34">
        <f t="shared" ref="G24:G25" si="0">B24+D24-E24</f>
        <v>23058.889999999956</v>
      </c>
      <c r="H24" s="33">
        <f>I41</f>
        <v>95939</v>
      </c>
      <c r="I24" s="34">
        <f>B24+E24+F24-G24-H24</f>
        <v>149183.94000000006</v>
      </c>
      <c r="J24" s="30"/>
    </row>
    <row r="25" spans="1:16" s="8" customFormat="1" ht="14.25">
      <c r="A25" s="31" t="s">
        <v>36</v>
      </c>
      <c r="B25" s="35">
        <v>0</v>
      </c>
      <c r="C25" s="35"/>
      <c r="D25" s="36">
        <v>1143680</v>
      </c>
      <c r="E25" s="36">
        <v>1053129</v>
      </c>
      <c r="F25" s="36">
        <v>0</v>
      </c>
      <c r="G25" s="34">
        <f t="shared" si="0"/>
        <v>90551</v>
      </c>
      <c r="H25" s="37">
        <f>I61</f>
        <v>1215544.4066997699</v>
      </c>
      <c r="I25" s="34">
        <f>E25-G25-H25</f>
        <v>-252966.4066997699</v>
      </c>
      <c r="J25" s="38"/>
    </row>
    <row r="26" spans="1:16" ht="15.75">
      <c r="A26" s="39" t="s">
        <v>37</v>
      </c>
      <c r="B26" s="40">
        <f t="shared" ref="B26:I26" si="1">B24+B25</f>
        <v>0</v>
      </c>
      <c r="C26" s="40">
        <f t="shared" si="1"/>
        <v>0</v>
      </c>
      <c r="D26" s="41">
        <f t="shared" si="1"/>
        <v>1434920.72</v>
      </c>
      <c r="E26" s="41">
        <f t="shared" si="1"/>
        <v>1321310.83</v>
      </c>
      <c r="F26" s="41">
        <f t="shared" si="1"/>
        <v>0</v>
      </c>
      <c r="G26" s="41">
        <f t="shared" si="1"/>
        <v>113609.88999999996</v>
      </c>
      <c r="H26" s="41">
        <f t="shared" si="1"/>
        <v>1311483.4066997699</v>
      </c>
      <c r="I26" s="41">
        <f t="shared" si="1"/>
        <v>-103782.46669976984</v>
      </c>
      <c r="J26" s="42"/>
      <c r="K26" s="42"/>
      <c r="L26" s="19"/>
      <c r="M26" s="19"/>
      <c r="N26" s="19"/>
      <c r="O26" s="19"/>
      <c r="P26" s="19"/>
    </row>
    <row r="27" spans="1:16" ht="15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19"/>
      <c r="M27" s="19"/>
      <c r="N27" s="19"/>
      <c r="O27" s="19"/>
      <c r="P27" s="19"/>
    </row>
    <row r="28" spans="1:16" ht="15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19"/>
      <c r="M28" s="19"/>
      <c r="N28" s="19"/>
      <c r="O28" s="19"/>
      <c r="P28" s="19"/>
    </row>
    <row r="29" spans="1:16" ht="14.25">
      <c r="B29" s="10" t="s">
        <v>38</v>
      </c>
      <c r="C29" s="10"/>
      <c r="D29" s="10"/>
      <c r="E29" s="10"/>
      <c r="F29" s="10"/>
      <c r="G29" s="10"/>
      <c r="H29" s="43"/>
      <c r="I29" s="43"/>
      <c r="J29" s="10"/>
      <c r="K29" s="10"/>
      <c r="L29" s="8"/>
      <c r="M29" s="8"/>
      <c r="N29" s="8"/>
      <c r="O29" s="8"/>
      <c r="P29" s="8"/>
    </row>
    <row r="30" spans="1:16" ht="15" customHeight="1">
      <c r="B30" s="18" t="s">
        <v>39</v>
      </c>
      <c r="C30" s="18"/>
      <c r="D30" s="18"/>
      <c r="E30" s="18"/>
      <c r="F30" s="18"/>
      <c r="G30" s="18"/>
      <c r="H30" s="18"/>
      <c r="I30" s="18"/>
      <c r="J30" s="12"/>
      <c r="K30" s="12"/>
      <c r="L30" s="12"/>
      <c r="M30" s="12"/>
      <c r="N30" s="12"/>
      <c r="O30" s="12"/>
      <c r="P30" s="12"/>
    </row>
    <row r="31" spans="1:16" ht="14.25">
      <c r="B31" s="10" t="s">
        <v>40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2:11" s="46" customFormat="1" ht="15.75">
      <c r="B33" s="21" t="s">
        <v>41</v>
      </c>
      <c r="C33" s="21"/>
      <c r="D33" s="21"/>
      <c r="E33" s="21"/>
      <c r="F33" s="21"/>
      <c r="G33" s="21"/>
      <c r="H33" s="21"/>
      <c r="I33" s="21"/>
      <c r="J33" s="45"/>
      <c r="K33" s="45"/>
    </row>
    <row r="34" spans="2:11" s="46" customFormat="1">
      <c r="B34" s="47"/>
      <c r="C34" s="48"/>
      <c r="D34" s="49"/>
      <c r="E34" s="49"/>
      <c r="F34" s="50"/>
      <c r="G34" s="50"/>
      <c r="H34" s="48"/>
      <c r="I34" s="51" t="s">
        <v>42</v>
      </c>
      <c r="J34" s="23"/>
      <c r="K34" s="23"/>
    </row>
    <row r="35" spans="2:11" s="46" customFormat="1" ht="17.100000000000001" customHeight="1">
      <c r="B35" s="52" t="s">
        <v>43</v>
      </c>
      <c r="C35" s="52"/>
      <c r="D35" s="53" t="s">
        <v>44</v>
      </c>
      <c r="E35" s="53"/>
      <c r="F35" s="53"/>
      <c r="G35" s="53"/>
      <c r="H35" s="53"/>
      <c r="I35" s="54" t="s">
        <v>45</v>
      </c>
    </row>
    <row r="36" spans="2:11" s="46" customFormat="1" ht="15" customHeight="1">
      <c r="B36" s="55" t="s">
        <v>46</v>
      </c>
      <c r="C36" s="55"/>
      <c r="D36" s="56" t="s">
        <v>47</v>
      </c>
      <c r="E36" s="56" t="s">
        <v>48</v>
      </c>
      <c r="F36" s="56"/>
      <c r="G36" s="56"/>
      <c r="H36" s="56"/>
      <c r="I36" s="57">
        <f>5780+5147+5459</f>
        <v>16386</v>
      </c>
    </row>
    <row r="37" spans="2:11" s="46" customFormat="1" ht="15" customHeight="1">
      <c r="B37" s="55"/>
      <c r="C37" s="55"/>
      <c r="D37" s="58" t="s">
        <v>49</v>
      </c>
      <c r="E37" s="59"/>
      <c r="F37" s="59"/>
      <c r="G37" s="59"/>
      <c r="H37" s="59"/>
      <c r="I37" s="57">
        <v>1347</v>
      </c>
    </row>
    <row r="38" spans="2:11" s="46" customFormat="1" ht="26.85" customHeight="1">
      <c r="B38" s="55"/>
      <c r="C38" s="55"/>
      <c r="D38" s="60" t="s">
        <v>50</v>
      </c>
      <c r="E38" s="60"/>
      <c r="F38" s="60"/>
      <c r="G38" s="60"/>
      <c r="H38" s="60"/>
      <c r="I38" s="57">
        <v>40732</v>
      </c>
    </row>
    <row r="39" spans="2:11" s="46" customFormat="1" ht="15" customHeight="1">
      <c r="B39" s="55"/>
      <c r="C39" s="55"/>
      <c r="D39" s="61" t="s">
        <v>51</v>
      </c>
      <c r="E39" s="61"/>
      <c r="F39" s="61"/>
      <c r="G39" s="61"/>
      <c r="H39" s="61"/>
      <c r="I39" s="57">
        <v>33482</v>
      </c>
    </row>
    <row r="40" spans="2:11" s="46" customFormat="1" ht="15" customHeight="1">
      <c r="B40" s="55"/>
      <c r="C40" s="55"/>
      <c r="D40" s="62" t="s">
        <v>52</v>
      </c>
      <c r="E40" s="63"/>
      <c r="F40" s="63"/>
      <c r="G40" s="63"/>
      <c r="H40" s="64"/>
      <c r="I40" s="65">
        <v>3992</v>
      </c>
    </row>
    <row r="41" spans="2:11" s="46" customFormat="1" ht="15" customHeight="1">
      <c r="B41" s="55"/>
      <c r="C41" s="55"/>
      <c r="D41" s="66" t="s">
        <v>53</v>
      </c>
      <c r="E41" s="66"/>
      <c r="F41" s="66"/>
      <c r="G41" s="66"/>
      <c r="H41" s="66"/>
      <c r="I41" s="67">
        <f>I36+I37+I38+I39+I40</f>
        <v>95939</v>
      </c>
    </row>
    <row r="42" spans="2:11">
      <c r="B42" s="68"/>
      <c r="C42" s="68"/>
      <c r="D42" s="68"/>
      <c r="E42" s="68"/>
      <c r="F42" s="69"/>
      <c r="G42" s="69"/>
      <c r="H42" s="69"/>
      <c r="I42" s="69"/>
      <c r="J42" s="69"/>
      <c r="K42" s="69"/>
    </row>
    <row r="43" spans="2:11" ht="15.75">
      <c r="B43" s="21" t="s">
        <v>54</v>
      </c>
      <c r="C43" s="21"/>
      <c r="D43" s="21"/>
      <c r="E43" s="21"/>
      <c r="F43" s="21"/>
      <c r="G43" s="21"/>
      <c r="H43" s="21"/>
      <c r="I43" s="21"/>
      <c r="J43" s="69"/>
      <c r="K43" s="69"/>
    </row>
    <row r="44" spans="2:11">
      <c r="B44" s="68"/>
      <c r="C44" s="68"/>
      <c r="D44" s="68"/>
      <c r="E44" s="68"/>
      <c r="F44" s="69"/>
      <c r="G44" s="69"/>
      <c r="H44" s="69"/>
      <c r="I44" s="70" t="s">
        <v>55</v>
      </c>
      <c r="J44" s="69"/>
      <c r="K44" s="69"/>
    </row>
    <row r="45" spans="2:11" ht="14.25">
      <c r="B45" s="71" t="s">
        <v>56</v>
      </c>
      <c r="C45" s="72" t="s">
        <v>57</v>
      </c>
      <c r="D45" s="72"/>
      <c r="E45" s="72"/>
      <c r="F45" s="72"/>
      <c r="G45" s="72"/>
      <c r="H45" s="72"/>
      <c r="I45" s="73"/>
      <c r="J45" s="69"/>
      <c r="K45" s="69"/>
    </row>
    <row r="46" spans="2:11" ht="15">
      <c r="B46" s="74" t="s">
        <v>58</v>
      </c>
      <c r="C46" s="75" t="s">
        <v>59</v>
      </c>
      <c r="D46" s="75"/>
      <c r="E46" s="75"/>
      <c r="F46" s="75"/>
      <c r="G46" s="75"/>
      <c r="H46" s="75"/>
      <c r="I46" s="73" t="s">
        <v>60</v>
      </c>
      <c r="J46" s="69"/>
      <c r="K46" s="69"/>
    </row>
    <row r="47" spans="2:11" ht="24" customHeight="1">
      <c r="B47" s="74"/>
      <c r="C47" s="76" t="s">
        <v>61</v>
      </c>
      <c r="D47" s="76"/>
      <c r="E47" s="76"/>
      <c r="F47" s="76"/>
      <c r="G47" s="76"/>
      <c r="H47" s="76"/>
      <c r="I47" s="77">
        <f>4034+4241+3277</f>
        <v>11552</v>
      </c>
      <c r="J47" s="69"/>
      <c r="K47" s="69"/>
    </row>
    <row r="48" spans="2:11" ht="24" customHeight="1">
      <c r="B48" s="74"/>
      <c r="C48" s="78" t="s">
        <v>62</v>
      </c>
      <c r="D48" s="78"/>
      <c r="E48" s="78"/>
      <c r="F48" s="78"/>
      <c r="G48" s="78"/>
      <c r="H48" s="78"/>
      <c r="I48" s="77">
        <f>134+2352</f>
        <v>2486</v>
      </c>
      <c r="J48" s="69"/>
      <c r="K48" s="69"/>
    </row>
    <row r="49" spans="2:12" ht="33" customHeight="1">
      <c r="B49" s="74"/>
      <c r="C49" s="76" t="s">
        <v>63</v>
      </c>
      <c r="D49" s="76"/>
      <c r="E49" s="76"/>
      <c r="F49" s="76"/>
      <c r="G49" s="76"/>
      <c r="H49" s="76"/>
      <c r="I49" s="77">
        <v>18482</v>
      </c>
      <c r="J49" s="69"/>
      <c r="K49" s="69"/>
    </row>
    <row r="50" spans="2:12" ht="14.25">
      <c r="B50" s="74"/>
      <c r="C50" s="56" t="s">
        <v>64</v>
      </c>
      <c r="D50" s="56"/>
      <c r="E50" s="56" t="s">
        <v>65</v>
      </c>
      <c r="F50" s="56"/>
      <c r="G50" s="56"/>
      <c r="H50" s="56"/>
      <c r="I50" s="77">
        <f>7719+6221</f>
        <v>13940</v>
      </c>
      <c r="J50" s="69"/>
      <c r="K50" s="69"/>
    </row>
    <row r="51" spans="2:12" ht="15">
      <c r="B51" s="74"/>
      <c r="C51" s="79" t="s">
        <v>66</v>
      </c>
      <c r="D51" s="79"/>
      <c r="E51" s="79"/>
      <c r="F51" s="79"/>
      <c r="G51" s="79"/>
      <c r="H51" s="79"/>
      <c r="I51" s="80">
        <f>I47+I48+I49+I50</f>
        <v>46460</v>
      </c>
      <c r="J51" s="69"/>
      <c r="K51" s="69"/>
    </row>
    <row r="52" spans="2:12">
      <c r="B52" s="68"/>
      <c r="C52" s="68"/>
      <c r="D52" s="68"/>
      <c r="E52" s="68"/>
      <c r="F52" s="69"/>
      <c r="G52" s="69"/>
      <c r="H52" s="69"/>
      <c r="I52" s="69"/>
      <c r="J52" s="69"/>
      <c r="K52" s="69"/>
    </row>
    <row r="53" spans="2:12">
      <c r="B53" s="68"/>
      <c r="C53" s="68"/>
      <c r="D53" s="68"/>
      <c r="E53" s="68"/>
      <c r="F53" s="69"/>
      <c r="G53" s="69"/>
      <c r="H53" s="69"/>
      <c r="I53" s="69"/>
      <c r="J53" s="69"/>
      <c r="K53" s="69"/>
    </row>
    <row r="54" spans="2:12" ht="42.75" customHeight="1">
      <c r="B54" s="18" t="s">
        <v>67</v>
      </c>
      <c r="C54" s="18"/>
      <c r="D54" s="18"/>
      <c r="E54" s="18"/>
      <c r="F54" s="18"/>
      <c r="G54" s="18"/>
      <c r="H54" s="18"/>
      <c r="I54" s="18"/>
      <c r="J54" s="12"/>
      <c r="K54" s="12"/>
    </row>
    <row r="55" spans="2:12">
      <c r="B55" s="68"/>
      <c r="C55" s="68"/>
      <c r="D55" s="68"/>
      <c r="E55" s="68"/>
      <c r="F55" s="69"/>
      <c r="G55" s="69"/>
      <c r="H55" s="69"/>
      <c r="I55" s="69"/>
      <c r="J55" s="69"/>
      <c r="K55" s="69"/>
    </row>
    <row r="56" spans="2:12" ht="15">
      <c r="B56" s="81"/>
      <c r="C56" s="81"/>
      <c r="D56" s="82"/>
      <c r="E56" s="82"/>
      <c r="F56" s="82"/>
      <c r="G56" s="82"/>
      <c r="H56" s="82"/>
      <c r="I56" s="83"/>
      <c r="J56" s="69"/>
      <c r="K56" s="69"/>
    </row>
    <row r="57" spans="2:12" ht="17.25" customHeight="1">
      <c r="B57" s="84"/>
      <c r="C57" s="84"/>
      <c r="D57" s="84"/>
      <c r="E57" s="84"/>
      <c r="F57" s="84"/>
      <c r="G57" s="84"/>
      <c r="H57" s="84"/>
      <c r="I57" s="84"/>
      <c r="J57" s="85"/>
      <c r="K57" s="85"/>
    </row>
    <row r="58" spans="2:12" ht="12" customHeight="1">
      <c r="B58" s="85"/>
      <c r="C58" s="85"/>
      <c r="D58" s="85"/>
      <c r="E58" s="85"/>
      <c r="F58" s="85"/>
      <c r="G58" s="85"/>
      <c r="H58" s="85"/>
      <c r="I58" s="85"/>
      <c r="J58" s="85"/>
      <c r="K58" s="85"/>
    </row>
    <row r="59" spans="2:12" ht="15.75">
      <c r="B59" s="21" t="s">
        <v>68</v>
      </c>
      <c r="C59" s="21"/>
      <c r="D59" s="21"/>
      <c r="E59" s="21"/>
      <c r="F59" s="21"/>
      <c r="G59" s="21"/>
      <c r="H59" s="21"/>
      <c r="I59" s="21"/>
      <c r="J59" s="22"/>
      <c r="K59" s="22"/>
    </row>
    <row r="60" spans="2:12" ht="15.75">
      <c r="B60" s="86"/>
      <c r="C60" s="86"/>
      <c r="D60" s="86"/>
      <c r="E60" s="86"/>
      <c r="F60" s="86"/>
      <c r="G60" s="86"/>
      <c r="H60" s="86"/>
      <c r="I60" s="70" t="s">
        <v>69</v>
      </c>
      <c r="J60" s="87"/>
      <c r="K60" s="86"/>
    </row>
    <row r="61" spans="2:12" ht="15.75">
      <c r="B61" s="88"/>
      <c r="C61" s="88"/>
      <c r="D61" s="88"/>
      <c r="E61" s="88"/>
      <c r="F61" s="88"/>
      <c r="G61" s="88"/>
      <c r="H61" s="88"/>
      <c r="I61" s="89">
        <f>I65+I73+I84</f>
        <v>1215544.4066997699</v>
      </c>
      <c r="J61" s="90"/>
      <c r="K61" s="90"/>
    </row>
    <row r="62" spans="2:12" ht="15">
      <c r="B62" s="71" t="s">
        <v>56</v>
      </c>
      <c r="C62" s="72" t="s">
        <v>57</v>
      </c>
      <c r="D62" s="72"/>
      <c r="E62" s="72"/>
      <c r="F62" s="72"/>
      <c r="G62" s="72"/>
      <c r="H62" s="72"/>
      <c r="I62" s="73"/>
      <c r="J62" s="91"/>
    </row>
    <row r="63" spans="2:12" ht="15">
      <c r="B63" s="74" t="s">
        <v>58</v>
      </c>
      <c r="C63" s="75" t="s">
        <v>59</v>
      </c>
      <c r="D63" s="75"/>
      <c r="E63" s="75"/>
      <c r="F63" s="75"/>
      <c r="G63" s="75"/>
      <c r="H63" s="75"/>
      <c r="I63" s="73" t="s">
        <v>60</v>
      </c>
      <c r="J63" s="42"/>
      <c r="L63" s="92"/>
    </row>
    <row r="64" spans="2:12" ht="42" customHeight="1">
      <c r="B64" s="74"/>
      <c r="C64" s="93" t="s">
        <v>70</v>
      </c>
      <c r="D64" s="93"/>
      <c r="E64" s="93"/>
      <c r="F64" s="93"/>
      <c r="G64" s="93"/>
      <c r="H64" s="93"/>
      <c r="I64" s="77">
        <f>L63</f>
        <v>0</v>
      </c>
      <c r="J64" s="42"/>
    </row>
    <row r="65" spans="2:10" ht="15.75">
      <c r="B65" s="74"/>
      <c r="C65" s="79" t="s">
        <v>71</v>
      </c>
      <c r="D65" s="79"/>
      <c r="E65" s="79"/>
      <c r="F65" s="79"/>
      <c r="G65" s="79"/>
      <c r="H65" s="79"/>
      <c r="I65" s="80">
        <f>I64</f>
        <v>0</v>
      </c>
      <c r="J65" s="42"/>
    </row>
    <row r="66" spans="2:10" ht="15">
      <c r="B66" s="74" t="s">
        <v>72</v>
      </c>
      <c r="C66" s="52" t="s">
        <v>73</v>
      </c>
      <c r="D66" s="52"/>
      <c r="E66" s="52"/>
      <c r="F66" s="52"/>
      <c r="G66" s="52"/>
      <c r="H66" s="52"/>
      <c r="I66" s="73" t="s">
        <v>60</v>
      </c>
      <c r="J66" s="42"/>
    </row>
    <row r="67" spans="2:10" ht="15">
      <c r="B67" s="74"/>
      <c r="C67" s="94" t="s">
        <v>74</v>
      </c>
      <c r="D67" s="94"/>
      <c r="E67" s="94"/>
      <c r="F67" s="94"/>
      <c r="G67" s="94"/>
      <c r="H67" s="94"/>
      <c r="I67" s="95">
        <f>[1]Основное!$C$2*[1]Основное!K10</f>
        <v>5107.1227788911156</v>
      </c>
      <c r="J67" s="42"/>
    </row>
    <row r="68" spans="2:10" ht="27" customHeight="1">
      <c r="B68" s="74"/>
      <c r="C68" s="76" t="s">
        <v>75</v>
      </c>
      <c r="D68" s="76"/>
      <c r="E68" s="76"/>
      <c r="F68" s="76"/>
      <c r="G68" s="76"/>
      <c r="H68" s="76"/>
      <c r="I68" s="95">
        <f>[1]Основное!$C$2*[1]Основное!M10</f>
        <v>7970.3907815631264</v>
      </c>
      <c r="J68" s="42"/>
    </row>
    <row r="69" spans="2:10" ht="15">
      <c r="B69" s="74"/>
      <c r="C69" s="56" t="s">
        <v>76</v>
      </c>
      <c r="D69" s="56"/>
      <c r="E69" s="56"/>
      <c r="F69" s="56"/>
      <c r="G69" s="56"/>
      <c r="H69" s="56"/>
      <c r="I69" s="95">
        <f>[1]Основное!$C$2*[1]Основное!O10</f>
        <v>19398.834706449936</v>
      </c>
      <c r="J69" s="42"/>
    </row>
    <row r="70" spans="2:10" ht="15">
      <c r="B70" s="74"/>
      <c r="C70" s="96" t="s">
        <v>77</v>
      </c>
      <c r="D70" s="96"/>
      <c r="E70" s="96"/>
      <c r="F70" s="96"/>
      <c r="G70" s="96"/>
      <c r="H70" s="96"/>
      <c r="I70" s="95">
        <f>[1]Основное!C2*[1]Основное!K11</f>
        <v>7835.0341472574783</v>
      </c>
      <c r="J70" s="42"/>
    </row>
    <row r="71" spans="2:10" ht="15">
      <c r="B71" s="74"/>
      <c r="C71" s="97" t="s">
        <v>78</v>
      </c>
      <c r="D71" s="97"/>
      <c r="E71" s="97"/>
      <c r="F71" s="97"/>
      <c r="G71" s="97"/>
      <c r="H71" s="97"/>
      <c r="I71" s="95">
        <f>[1]Основное!C2*[1]Основное!M9</f>
        <v>21244.254286350475</v>
      </c>
      <c r="J71" s="42"/>
    </row>
    <row r="72" spans="2:10" ht="15">
      <c r="B72" s="74"/>
      <c r="C72" s="97" t="s">
        <v>79</v>
      </c>
      <c r="D72" s="97"/>
      <c r="E72" s="97"/>
      <c r="F72" s="97"/>
      <c r="G72" s="97"/>
      <c r="H72" s="97"/>
      <c r="I72" s="95">
        <f>[1]Основное!D10*[1]Основное!K24</f>
        <v>7422.1628442069323</v>
      </c>
      <c r="J72" s="42"/>
    </row>
    <row r="73" spans="2:10" ht="15.75">
      <c r="B73" s="74"/>
      <c r="C73" s="98" t="s">
        <v>80</v>
      </c>
      <c r="D73" s="98"/>
      <c r="E73" s="98"/>
      <c r="F73" s="98"/>
      <c r="G73" s="98"/>
      <c r="H73" s="98"/>
      <c r="I73" s="99">
        <f>I67+I68+I69+I70+I71+I72</f>
        <v>68977.799544719062</v>
      </c>
      <c r="J73" s="42"/>
    </row>
    <row r="74" spans="2:10" ht="15">
      <c r="B74" s="74">
        <v>3</v>
      </c>
      <c r="C74" s="58" t="s">
        <v>81</v>
      </c>
      <c r="D74" s="59"/>
      <c r="E74" s="59"/>
      <c r="F74" s="59"/>
      <c r="G74" s="59"/>
      <c r="H74" s="59"/>
      <c r="I74" s="95">
        <f>[1]Основное!$C$2*[1]Основное!H12</f>
        <v>51914.992755882129</v>
      </c>
      <c r="J74" s="42"/>
    </row>
    <row r="75" spans="2:10" ht="15">
      <c r="B75" s="74">
        <v>4</v>
      </c>
      <c r="C75" s="58" t="s">
        <v>82</v>
      </c>
      <c r="D75" s="59"/>
      <c r="E75" s="59"/>
      <c r="F75" s="59"/>
      <c r="G75" s="59"/>
      <c r="H75" s="59"/>
      <c r="I75" s="95">
        <f>[1]Основное!$C$2*[1]Основное!H15</f>
        <v>6136.1044459288942</v>
      </c>
      <c r="J75" s="42"/>
    </row>
    <row r="76" spans="2:10" ht="15">
      <c r="B76" s="74">
        <v>5</v>
      </c>
      <c r="C76" s="56" t="s">
        <v>83</v>
      </c>
      <c r="D76" s="56"/>
      <c r="E76" s="56"/>
      <c r="F76" s="56"/>
      <c r="G76" s="56"/>
      <c r="H76" s="56"/>
      <c r="I76" s="95">
        <f>[1]Основное!$C$2*[1]Основное!H16</f>
        <v>30571.214013211607</v>
      </c>
      <c r="J76" s="42"/>
    </row>
    <row r="77" spans="2:10" ht="15">
      <c r="B77" s="74">
        <v>6</v>
      </c>
      <c r="C77" s="58" t="s">
        <v>84</v>
      </c>
      <c r="D77" s="59"/>
      <c r="E77" s="59"/>
      <c r="F77" s="59"/>
      <c r="G77" s="59"/>
      <c r="H77" s="59"/>
      <c r="I77" s="95">
        <f>[1]Основное!$C$2*[1]Основное!H18</f>
        <v>1518.1696726786906</v>
      </c>
      <c r="J77" s="42"/>
    </row>
    <row r="78" spans="2:10" ht="15">
      <c r="B78" s="74">
        <v>7</v>
      </c>
      <c r="C78" s="58" t="s">
        <v>85</v>
      </c>
      <c r="D78" s="59"/>
      <c r="E78" s="59"/>
      <c r="F78" s="59"/>
      <c r="G78" s="59"/>
      <c r="H78" s="59"/>
      <c r="I78" s="95">
        <f>[1]Основное!$C$2*[1]Основное!H19</f>
        <v>36711.029540562602</v>
      </c>
      <c r="J78" s="42"/>
    </row>
    <row r="79" spans="2:10" ht="15">
      <c r="B79" s="74">
        <v>8</v>
      </c>
      <c r="C79" s="56" t="s">
        <v>86</v>
      </c>
      <c r="D79" s="56"/>
      <c r="E79" s="56"/>
      <c r="F79" s="56"/>
      <c r="G79" s="56"/>
      <c r="H79" s="56"/>
      <c r="I79" s="95">
        <f>[1]Основное!$C$2*[1]Основное!H20</f>
        <v>28797.317093446149</v>
      </c>
      <c r="J79" s="42"/>
    </row>
    <row r="80" spans="2:10" ht="15">
      <c r="B80" s="74">
        <v>9</v>
      </c>
      <c r="C80" s="58" t="s">
        <v>87</v>
      </c>
      <c r="D80" s="59"/>
      <c r="E80" s="59"/>
      <c r="F80" s="59"/>
      <c r="G80" s="59"/>
      <c r="H80" s="59"/>
      <c r="I80" s="95">
        <f>[1]Основное!$C$2*[1]Основное!H21</f>
        <v>771362.78053885547</v>
      </c>
      <c r="J80" s="42"/>
    </row>
    <row r="81" spans="2:16" ht="15">
      <c r="B81" s="74">
        <v>10</v>
      </c>
      <c r="C81" s="58" t="s">
        <v>88</v>
      </c>
      <c r="D81" s="59"/>
      <c r="E81" s="59"/>
      <c r="F81" s="59"/>
      <c r="G81" s="59"/>
      <c r="H81" s="59"/>
      <c r="I81" s="95">
        <f>[1]Основное!$C$2*[1]Основное!H22</f>
        <v>170837.94641134117</v>
      </c>
      <c r="J81" s="42"/>
    </row>
    <row r="82" spans="2:16" ht="15">
      <c r="B82" s="74">
        <v>11</v>
      </c>
      <c r="C82" s="58" t="s">
        <v>89</v>
      </c>
      <c r="D82" s="59"/>
      <c r="E82" s="59"/>
      <c r="F82" s="59"/>
      <c r="G82" s="59"/>
      <c r="H82" s="59"/>
      <c r="I82" s="95">
        <f>[1]Основное!$C$2*[1]Основное!H23</f>
        <v>14710.389386179766</v>
      </c>
      <c r="J82" s="42"/>
    </row>
    <row r="83" spans="2:16" ht="15">
      <c r="B83" s="74">
        <v>12</v>
      </c>
      <c r="C83" s="58" t="s">
        <v>90</v>
      </c>
      <c r="D83" s="59"/>
      <c r="E83" s="59"/>
      <c r="F83" s="59"/>
      <c r="G83" s="59"/>
      <c r="H83" s="59"/>
      <c r="I83" s="95">
        <f>[1]Основное!$C$2*[1]Основное!H24</f>
        <v>34006.663296964296</v>
      </c>
      <c r="J83" s="42"/>
    </row>
    <row r="84" spans="2:16" ht="15">
      <c r="B84" s="100" t="s">
        <v>91</v>
      </c>
      <c r="C84" s="100"/>
      <c r="D84" s="100"/>
      <c r="E84" s="100"/>
      <c r="F84" s="100"/>
      <c r="G84" s="100"/>
      <c r="H84" s="100">
        <f>H80+H81+H82+H83</f>
        <v>0</v>
      </c>
      <c r="I84" s="101">
        <f>SUM(I74:I83)</f>
        <v>1146566.6071550508</v>
      </c>
      <c r="J84" s="102"/>
      <c r="K84" s="102"/>
    </row>
    <row r="85" spans="2:16" ht="15">
      <c r="B85" s="103"/>
      <c r="C85" s="104"/>
      <c r="D85" s="104"/>
      <c r="E85" s="105"/>
      <c r="F85" s="105"/>
      <c r="G85" s="105"/>
      <c r="H85" s="106"/>
      <c r="I85" s="107"/>
      <c r="J85" s="102"/>
      <c r="K85" s="102"/>
    </row>
    <row r="86" spans="2:16" s="46" customFormat="1" ht="26.25" customHeight="1">
      <c r="B86" s="18"/>
      <c r="C86" s="18"/>
      <c r="D86" s="18"/>
      <c r="E86" s="18"/>
      <c r="F86" s="18"/>
      <c r="G86" s="18"/>
      <c r="H86" s="18"/>
      <c r="I86" s="18"/>
      <c r="J86" s="108"/>
      <c r="K86" s="108"/>
    </row>
    <row r="87" spans="2:16" s="46" customFormat="1">
      <c r="B87" s="109"/>
      <c r="C87" s="110"/>
      <c r="D87" s="110"/>
      <c r="E87" s="110"/>
      <c r="F87" s="110"/>
      <c r="G87" s="110"/>
      <c r="H87" s="110"/>
      <c r="I87" s="110"/>
      <c r="J87" s="111"/>
      <c r="K87" s="111"/>
    </row>
    <row r="88" spans="2:16" s="46" customFormat="1" ht="28.5" customHeight="1">
      <c r="B88" s="112" t="s">
        <v>92</v>
      </c>
      <c r="C88" s="112"/>
      <c r="D88" s="112"/>
      <c r="E88" s="112"/>
      <c r="F88" s="112"/>
      <c r="G88" s="112"/>
      <c r="H88" s="112"/>
      <c r="I88" s="112"/>
      <c r="J88" s="113"/>
      <c r="K88" s="113"/>
      <c r="L88" s="113"/>
      <c r="M88" s="113"/>
    </row>
    <row r="89" spans="2:16" ht="46.5" customHeight="1">
      <c r="B89" s="114" t="s">
        <v>93</v>
      </c>
      <c r="C89" s="114"/>
      <c r="D89" s="114"/>
      <c r="E89" s="114"/>
      <c r="F89" s="114"/>
      <c r="G89" s="114"/>
      <c r="H89" s="114"/>
      <c r="I89" s="114"/>
      <c r="J89" s="115"/>
      <c r="K89" s="115"/>
      <c r="L89" s="115"/>
      <c r="M89" s="115"/>
      <c r="N89" s="115"/>
      <c r="O89" s="115"/>
      <c r="P89" s="115"/>
    </row>
    <row r="90" spans="2:16"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</row>
    <row r="91" spans="2:16" ht="15">
      <c r="B91" s="117" t="s">
        <v>94</v>
      </c>
      <c r="C91" s="117"/>
      <c r="D91" s="117"/>
      <c r="E91" s="117"/>
      <c r="F91" s="117"/>
      <c r="G91" s="117"/>
      <c r="H91" s="117"/>
      <c r="I91" s="117"/>
      <c r="J91" s="118"/>
      <c r="K91" s="118"/>
      <c r="L91" s="119"/>
      <c r="M91" s="119"/>
      <c r="N91" s="119"/>
      <c r="O91" s="119"/>
      <c r="P91" s="119"/>
    </row>
    <row r="92" spans="2:16" ht="15">
      <c r="B92" s="117" t="s">
        <v>95</v>
      </c>
      <c r="C92" s="117"/>
      <c r="D92" s="117"/>
      <c r="E92" s="117"/>
      <c r="F92" s="117"/>
      <c r="G92" s="117"/>
      <c r="H92" s="117"/>
      <c r="I92" s="117"/>
      <c r="J92" s="118"/>
      <c r="K92" s="118"/>
      <c r="L92" s="119"/>
      <c r="M92" s="119"/>
      <c r="N92" s="119"/>
      <c r="O92" s="119"/>
      <c r="P92" s="119"/>
    </row>
    <row r="93" spans="2:16" ht="14.25">
      <c r="B93" s="120" t="s">
        <v>96</v>
      </c>
      <c r="C93" s="120"/>
      <c r="D93" s="120"/>
      <c r="E93" s="120"/>
      <c r="F93" s="120"/>
      <c r="G93" s="120"/>
      <c r="H93" s="120"/>
      <c r="I93" s="120"/>
      <c r="J93" s="121"/>
      <c r="K93" s="121"/>
      <c r="L93" s="121"/>
      <c r="M93" s="121"/>
      <c r="N93" s="121"/>
      <c r="O93" s="121"/>
      <c r="P93" s="121"/>
    </row>
    <row r="94" spans="2:16" ht="15">
      <c r="B94" s="122" t="s">
        <v>97</v>
      </c>
      <c r="C94" s="122"/>
      <c r="D94" s="122"/>
      <c r="E94" s="122"/>
      <c r="F94" s="122"/>
      <c r="G94" s="122"/>
      <c r="H94" s="122"/>
      <c r="I94" s="122"/>
      <c r="J94" s="123"/>
      <c r="K94" s="123"/>
      <c r="L94" s="124"/>
      <c r="M94" s="124"/>
      <c r="N94" s="124"/>
      <c r="O94" s="124"/>
      <c r="P94" s="124"/>
    </row>
    <row r="95" spans="2:16" ht="15">
      <c r="B95" s="125" t="s">
        <v>98</v>
      </c>
      <c r="C95" s="125"/>
      <c r="D95" s="125"/>
      <c r="E95" s="125"/>
      <c r="F95" s="125"/>
      <c r="G95" s="125"/>
      <c r="H95" s="125"/>
      <c r="I95" s="125"/>
      <c r="J95" s="126"/>
      <c r="K95" s="126"/>
      <c r="L95" s="127"/>
      <c r="M95" s="127"/>
      <c r="N95" s="127"/>
      <c r="O95" s="127"/>
      <c r="P95" s="127"/>
    </row>
  </sheetData>
  <sheetProtection selectLockedCells="1" selectUnlockedCells="1"/>
  <mergeCells count="67">
    <mergeCell ref="B89:I89"/>
    <mergeCell ref="B91:I91"/>
    <mergeCell ref="B92:I92"/>
    <mergeCell ref="B93:I93"/>
    <mergeCell ref="B94:I94"/>
    <mergeCell ref="B95:I95"/>
    <mergeCell ref="C76:H76"/>
    <mergeCell ref="C79:H79"/>
    <mergeCell ref="B84:H84"/>
    <mergeCell ref="B86:I86"/>
    <mergeCell ref="C87:I87"/>
    <mergeCell ref="B88:I88"/>
    <mergeCell ref="C68:H68"/>
    <mergeCell ref="C69:H69"/>
    <mergeCell ref="C70:H70"/>
    <mergeCell ref="C71:H71"/>
    <mergeCell ref="C72:H72"/>
    <mergeCell ref="C73:H73"/>
    <mergeCell ref="C62:H62"/>
    <mergeCell ref="C63:H63"/>
    <mergeCell ref="C64:H64"/>
    <mergeCell ref="C65:H65"/>
    <mergeCell ref="C66:H66"/>
    <mergeCell ref="C67:H67"/>
    <mergeCell ref="C50:H50"/>
    <mergeCell ref="C51:H51"/>
    <mergeCell ref="B54:I54"/>
    <mergeCell ref="B57:I57"/>
    <mergeCell ref="B59:I59"/>
    <mergeCell ref="B61:H61"/>
    <mergeCell ref="B43:I43"/>
    <mergeCell ref="C45:H45"/>
    <mergeCell ref="C46:H46"/>
    <mergeCell ref="C47:H47"/>
    <mergeCell ref="C48:H48"/>
    <mergeCell ref="C49:H49"/>
    <mergeCell ref="J34:K34"/>
    <mergeCell ref="B35:C35"/>
    <mergeCell ref="D35:H35"/>
    <mergeCell ref="B36:C41"/>
    <mergeCell ref="D36:H36"/>
    <mergeCell ref="D38:H38"/>
    <mergeCell ref="D39:H39"/>
    <mergeCell ref="D41:H41"/>
    <mergeCell ref="B24:C24"/>
    <mergeCell ref="B25:C25"/>
    <mergeCell ref="B26:C26"/>
    <mergeCell ref="B30:I30"/>
    <mergeCell ref="B33:I33"/>
    <mergeCell ref="D34:E34"/>
    <mergeCell ref="F34:G34"/>
    <mergeCell ref="B20:I20"/>
    <mergeCell ref="J20:K20"/>
    <mergeCell ref="A21:A23"/>
    <mergeCell ref="B21:C23"/>
    <mergeCell ref="D21:D23"/>
    <mergeCell ref="E21:E23"/>
    <mergeCell ref="F21:F23"/>
    <mergeCell ref="G21:G23"/>
    <mergeCell ref="H21:H23"/>
    <mergeCell ref="I21:I23"/>
    <mergeCell ref="B1:I1"/>
    <mergeCell ref="A2:I2"/>
    <mergeCell ref="B3:I3"/>
    <mergeCell ref="F5:I7"/>
    <mergeCell ref="B17:I17"/>
    <mergeCell ref="B19:I19"/>
  </mergeCells>
  <pageMargins left="0.78749999999999998" right="0.78749999999999998" top="0.78749999999999998" bottom="0.82708333333333328" header="0.51180555555555551" footer="0.51180555555555551"/>
  <pageSetup paperSize="9" scale="68" firstPageNumber="0" orientation="portrait" horizontalDpi="300" verticalDpi="300"/>
  <headerFooter alignWithMargins="0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Славского 1</vt:lpstr>
      <vt:lpstr>Лист1</vt:lpstr>
      <vt:lpstr>'Славского 1'!Excel_BuiltIn_Print_Area</vt:lpstr>
      <vt:lpstr>'Славского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2018-04-12T10:51:18Z</dcterms:modified>
</cp:coreProperties>
</file>