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лавского 3" sheetId="4" r:id="rId1"/>
    <sheet name="Лист1" sheetId="3" r:id="rId2"/>
  </sheets>
  <externalReferences>
    <externalReference r:id="rId3"/>
  </externalReferences>
  <definedNames>
    <definedName name="Excel_BuiltIn_Print_Area" localSheetId="0">'Славского 3'!$B$1:$I$96</definedName>
    <definedName name="_xlnm.Print_Area" localSheetId="0">'Славского 3'!$A$1:$J$96</definedName>
  </definedNames>
  <calcPr calcId="124519"/>
</workbook>
</file>

<file path=xl/calcChain.xml><?xml version="1.0" encoding="utf-8"?>
<calcChain xmlns="http://schemas.openxmlformats.org/spreadsheetml/2006/main">
  <c r="I84" i="4"/>
  <c r="I83"/>
  <c r="I82"/>
  <c r="I81"/>
  <c r="I80"/>
  <c r="I79"/>
  <c r="I78"/>
  <c r="I77"/>
  <c r="I76"/>
  <c r="I75"/>
  <c r="I85" s="1"/>
  <c r="I73"/>
  <c r="I72"/>
  <c r="I71"/>
  <c r="I70"/>
  <c r="I69"/>
  <c r="I68"/>
  <c r="I74" s="1"/>
  <c r="I62" s="1"/>
  <c r="H25" s="1"/>
  <c r="I66"/>
  <c r="I50"/>
  <c r="I48"/>
  <c r="I47"/>
  <c r="I51" s="1"/>
  <c r="I40"/>
  <c r="I36"/>
  <c r="I41" s="1"/>
  <c r="H24" s="1"/>
  <c r="H26" s="1"/>
  <c r="F26"/>
  <c r="E26"/>
  <c r="D26"/>
  <c r="C26"/>
  <c r="B26"/>
  <c r="G25"/>
  <c r="I25" s="1"/>
  <c r="G24"/>
  <c r="G26" s="1"/>
  <c r="I24" l="1"/>
  <c r="I26" s="1"/>
</calcChain>
</file>

<file path=xl/sharedStrings.xml><?xml version="1.0" encoding="utf-8"?>
<sst xmlns="http://schemas.openxmlformats.org/spreadsheetml/2006/main" count="104" uniqueCount="98">
  <si>
    <t>Отчет ООО "УК Благоустроенный город"</t>
  </si>
  <si>
    <t xml:space="preserve"> об исполнении договора управления жилым домом №3 по ул. Ефма Славского</t>
  </si>
  <si>
    <t xml:space="preserve">за период: 2017 г. </t>
  </si>
  <si>
    <t>Адрес дома — Ефима Славского 3</t>
  </si>
  <si>
    <r>
      <rPr>
        <sz val="11"/>
        <rFont val="Arial"/>
        <family val="2"/>
        <charset val="204"/>
      </rPr>
      <t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17,90</t>
    </r>
    <r>
      <rPr>
        <b/>
        <sz val="11"/>
        <rFont val="Arial"/>
        <family val="2"/>
        <charset val="204"/>
      </rPr>
      <t xml:space="preserve"> руб/м², </t>
    </r>
  </si>
  <si>
    <t>Принят в управление — декабрь  2016 г.</t>
  </si>
  <si>
    <t>Общая площадь дома — 11267,7 кв. м</t>
  </si>
  <si>
    <t>Общая площадь квартир -8982,0 кв.м.</t>
  </si>
  <si>
    <t>Количество этажей — 17</t>
  </si>
  <si>
    <t>в т.ч:</t>
  </si>
  <si>
    <t>Количество подъездов - 2</t>
  </si>
  <si>
    <t>Количество квартир — 170</t>
  </si>
  <si>
    <t xml:space="preserve"> - текущий ремонт </t>
  </si>
  <si>
    <t>2,60 руб/м²</t>
  </si>
  <si>
    <r>
      <rPr>
        <sz val="11"/>
        <rFont val="Arial"/>
        <family val="2"/>
        <charset val="204"/>
      </rPr>
      <t xml:space="preserve">Площадь газона — </t>
    </r>
    <r>
      <rPr>
        <sz val="11"/>
        <color indexed="16"/>
        <rFont val="Arial"/>
        <family val="2"/>
        <charset val="204"/>
      </rPr>
      <t>9483,5</t>
    </r>
    <r>
      <rPr>
        <sz val="11"/>
        <rFont val="Arial"/>
        <family val="2"/>
        <charset val="204"/>
      </rPr>
      <t xml:space="preserve"> кв. м</t>
    </r>
  </si>
  <si>
    <t xml:space="preserve"> - вывоз ТБО </t>
  </si>
  <si>
    <t>1,55 руб/м²</t>
  </si>
  <si>
    <t>Площадь подвала — 611,2 кв. м</t>
  </si>
  <si>
    <t xml:space="preserve"> - утилизация ТБО </t>
  </si>
  <si>
    <t>0,63 руб/м²</t>
  </si>
  <si>
    <t xml:space="preserve"> - содержание лифтов </t>
  </si>
  <si>
    <t>2,91 руб/м²</t>
  </si>
  <si>
    <t xml:space="preserve"> - содержание </t>
  </si>
  <si>
    <t>10,21 руб/м²</t>
  </si>
  <si>
    <t>В таблице №1 приведено движение денежных средств по статьям содержание и  текущий ремонт  по лицевому счету дома №3 по ул. Ефима Славского за 2017г.</t>
  </si>
  <si>
    <t>Движение денежных средств по статьям содержание и текущий ремонт за 2017г.</t>
  </si>
  <si>
    <t>Таблица №1</t>
  </si>
  <si>
    <t>Статьи</t>
  </si>
  <si>
    <t>Остаток денежных средств  по статьям содержание и  текущий ремонт на начало периода, руб.</t>
  </si>
  <si>
    <t>Начислено по статьям содержание и текущий ремонт, руб.</t>
  </si>
  <si>
    <t>Собрано по статьям содержание и текущий ремонт, руб.</t>
  </si>
  <si>
    <t>Дополнительные доходы ( реклама в лифте,размещение оборудования сотовой связи),руб.</t>
  </si>
  <si>
    <t>Долг населения,руб. по статьям содержание и текущий ремонт, руб.</t>
  </si>
  <si>
    <t>Израсходовано по статьям содержание и текущий ремонт, руб.</t>
  </si>
  <si>
    <t>Остаток денежных средств  по статьям содержание и текущий ремонт на конец периода, руб.</t>
  </si>
  <si>
    <t>текущий ремонт</t>
  </si>
  <si>
    <t>содержание</t>
  </si>
  <si>
    <t>ИТОГО:</t>
  </si>
  <si>
    <t>В 2017 году были произведены следующие виды работ по текущему ремонту (Таблица № 2 ),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</si>
  <si>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</si>
  <si>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</si>
  <si>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</si>
  <si>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</si>
  <si>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</si>
  <si>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</si>
  <si>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</si>
  <si>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 Ефима Славского, дом 3</t>
  </si>
  <si>
    <t>Замена автоматических выключателей,светильников,провода</t>
  </si>
  <si>
    <t>Установка фланцевых соединителей на стальных трубопроводах</t>
  </si>
  <si>
    <t>Установка приемно-передающего оборудования (для передачи сигнала срабатывания пожарной сигнализации )</t>
  </si>
  <si>
    <t>Монтаж кабель-канала (для укладки слаботочной проводки)</t>
  </si>
  <si>
    <t>Смена внутренних трубопроводов из стальных труб</t>
  </si>
  <si>
    <t xml:space="preserve">Итого:  выполненных работ на сумму, руб </t>
  </si>
  <si>
    <t>Материалы для проведения текущего ремонта</t>
  </si>
  <si>
    <t>Таблица №3</t>
  </si>
  <si>
    <t>№ п/п</t>
  </si>
  <si>
    <t>Вид</t>
  </si>
  <si>
    <t>1</t>
  </si>
  <si>
    <t>Материалы</t>
  </si>
  <si>
    <t>Сумма, руб</t>
  </si>
  <si>
    <r>
      <rPr>
        <sz val="11"/>
        <rFont val="Arial"/>
        <family val="2"/>
        <charset val="204"/>
      </rPr>
      <t xml:space="preserve">ремонт электрооборудования </t>
    </r>
    <r>
      <rPr>
        <sz val="9"/>
        <rFont val="Arial"/>
        <family val="2"/>
        <charset val="204"/>
      </rPr>
      <t>(лампы, лампа люминесцентная, светильник светодиодный, ПРА, клемма розеточная, провод, )</t>
    </r>
  </si>
  <si>
    <r>
      <rPr>
        <sz val="11"/>
        <rFont val="Arial"/>
        <family val="2"/>
        <charset val="204"/>
      </rPr>
      <t>ремонт сантехники</t>
    </r>
    <r>
      <rPr>
        <sz val="9"/>
        <rFont val="Arial"/>
        <family val="2"/>
        <charset val="204"/>
      </rPr>
      <t xml:space="preserve"> (труба, уголок, тройник, муфта, боченок, фиксатор, крепление, редуктор,кран, отвод, проводка,сгон, лен, селикон)</t>
    </r>
  </si>
  <si>
    <r>
      <rPr>
        <sz val="11"/>
        <rFont val="Arial"/>
        <family val="2"/>
        <charset val="204"/>
      </rPr>
      <t>монтаж приемного оборудования СДУ</t>
    </r>
    <r>
      <rPr>
        <sz val="9"/>
        <rFont val="Arial"/>
        <family val="2"/>
        <charset val="204"/>
      </rPr>
      <t xml:space="preserve"> (комплект приемного оборудования , аккумуляторная батарея, кабель,корпус навесной, штекер, кабель-канал, дюбель, рейка, стяжка нейлоновая, трубка термоусадочная, шуруп для дерева)</t>
    </r>
  </si>
  <si>
    <r>
      <rPr>
        <sz val="11"/>
        <rFont val="Arial"/>
        <family val="2"/>
        <charset val="204"/>
      </rPr>
      <t xml:space="preserve">Монтаж кабель-канала </t>
    </r>
    <r>
      <rPr>
        <sz val="9"/>
        <rFont val="Arial"/>
        <family val="2"/>
        <charset val="204"/>
      </rPr>
      <t>(кабель канал, дюбель гвоздь)</t>
    </r>
  </si>
  <si>
    <t>(кабель канал, дюбель гвоздь,коробка пластмассовая)</t>
  </si>
  <si>
    <t xml:space="preserve">Итого: материалы для текущего ремонта  сумма, руб </t>
  </si>
  <si>
    <t>В ходе плановых осмотров, а также на основании обращений собственников помещений жилого дома №3 по ул.Ефима Славского в 2017 году были произведены следующие виды работ по замене и обслуживанию инженерного оборудования и других видов общего имущества (Таблица №4)</t>
  </si>
  <si>
    <t xml:space="preserve">Фактические расходы по содержанию общего имущества дома - Всего: </t>
  </si>
  <si>
    <t>Таблица №4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</si>
  <si>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герметик, болты, гайки,  набивка сальниковая,  контргайки,провод различного диаметра, изолента,  крепеж, цемент, краска, песок,и т. д.)</t>
    </r>
  </si>
  <si>
    <t xml:space="preserve">Итого: материалы сумма, руб </t>
  </si>
  <si>
    <t>2</t>
  </si>
  <si>
    <t>Работы по договорам на оказание услуг по ремонту общего имущества</t>
  </si>
  <si>
    <t>МКП Благоустройство (уборка снега)</t>
  </si>
  <si>
    <t xml:space="preserve"> Установка и изготовление навеса для хранения  картона и последующей его утилизации</t>
  </si>
  <si>
    <t>Обслуживание тепловых узлов (запуск системы отопления)</t>
  </si>
  <si>
    <t>Покос травы (работа по уходу за газонами общая площадь 3,6 га)</t>
  </si>
  <si>
    <t>Покупка газонокосилки 3 шт</t>
  </si>
  <si>
    <t>Эско-Центр (настройка модема для распределителей тепла)</t>
  </si>
  <si>
    <t>Итого:работ на оказание услуг по ремонту общего имущества на  сумму, руб</t>
  </si>
  <si>
    <t>Услуги АДС (обслуживание аварийно-диспетчерской службой)</t>
  </si>
  <si>
    <t>Автотранспорт (ЗИЛ - перевозка крупногабаритных материалов от жилых домов)</t>
  </si>
  <si>
    <t>Услуги ЕИРКЦ (начисление, прием, перечисление платежей, плата за услуги 2,8 %)</t>
  </si>
  <si>
    <t>Тех. освидетельствование , страхование лифтов</t>
  </si>
  <si>
    <t>Аренда производственных помещений (служебное помещение для рабочих)</t>
  </si>
  <si>
    <t>Охрана труда (спецоценка рабочих мест, медосмотр, спецодежда, обучение)</t>
  </si>
  <si>
    <t>Заработная плата</t>
  </si>
  <si>
    <t>Начисления на з/пл (20,2%)</t>
  </si>
  <si>
    <t>Налоги УСН, расчет за неготивное воздействие на окружающею среду (НВОС)</t>
  </si>
  <si>
    <t>Прочие (програмное обеспечение, услуги банка, услуги связи)</t>
  </si>
  <si>
    <t xml:space="preserve">Итого:расходы сумма, руб </t>
  </si>
  <si>
    <r>
      <rPr>
        <sz val="12"/>
        <rFont val="Arial Cyr"/>
        <charset val="204"/>
      </rPr>
      <t xml:space="preserve">Приоритеты работы ООО «УК Благоустроенный город»:
- </t>
    </r>
    <r>
      <rPr>
        <sz val="11"/>
        <rFont val="Arial Cyr"/>
        <charset val="204"/>
      </rPr>
      <t>основном приоритетом ООО «УК Благоустроенный город» является повышение качества обслуживания МКД</t>
    </r>
  </si>
  <si>
    <t>ООО «УК Благоустроенный город»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</si>
  <si>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"УК Благоустроенный город"</t>
  </si>
  <si>
    <t>по вопросам обращаться по телефону  89510837056</t>
  </si>
  <si>
    <t>эл. почта:ukblgorod@rambler.ru</t>
  </si>
  <si>
    <r>
      <rPr>
        <b/>
        <sz val="11"/>
        <rFont val="Arial Cyr"/>
        <charset val="204"/>
      </rPr>
      <t xml:space="preserve">Информация размещена на сайте </t>
    </r>
    <r>
      <rPr>
        <b/>
        <u/>
        <sz val="11"/>
        <rFont val="Arial Cyr"/>
        <charset val="204"/>
      </rPr>
      <t>www.ukblgorod.ru ,</t>
    </r>
    <r>
      <rPr>
        <b/>
        <sz val="11"/>
        <rFont val="Arial Cyr"/>
        <charset val="204"/>
      </rPr>
      <t xml:space="preserve"> </t>
    </r>
  </si>
  <si>
    <r>
      <rPr>
        <b/>
        <u/>
        <sz val="11"/>
        <rFont val="Arial Cyr"/>
        <charset val="204"/>
      </rPr>
      <t>www.reformagkh.ru</t>
    </r>
    <r>
      <rPr>
        <b/>
        <sz val="11"/>
        <rFont val="Arial Cyr"/>
        <charset val="204"/>
      </rPr>
      <t xml:space="preserve"> </t>
    </r>
  </si>
</sst>
</file>

<file path=xl/styles.xml><?xml version="1.0" encoding="utf-8"?>
<styleSheet xmlns="http://schemas.openxmlformats.org/spreadsheetml/2006/main">
  <fonts count="45">
    <font>
      <sz val="10"/>
      <name val="Arial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16"/>
      <name val="Arial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color indexed="8"/>
      <name val="Arial Cyr"/>
      <charset val="204"/>
    </font>
    <font>
      <b/>
      <sz val="10"/>
      <name val="Arial Cyr"/>
      <charset val="204"/>
    </font>
    <font>
      <b/>
      <sz val="9"/>
      <name val="Arial"/>
      <family val="2"/>
      <charset val="204"/>
    </font>
    <font>
      <sz val="11"/>
      <color indexed="8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sz val="10"/>
      <color indexed="37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17"/>
      <name val="Arial Cyr"/>
      <charset val="204"/>
    </font>
    <font>
      <b/>
      <sz val="24"/>
      <color indexed="8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37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0">
    <xf numFmtId="0" fontId="0" fillId="0" borderId="0"/>
    <xf numFmtId="0" fontId="1" fillId="0" borderId="0"/>
    <xf numFmtId="0" fontId="2" fillId="0" borderId="0">
      <alignment horizontal="left"/>
    </xf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4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8" borderId="0" applyNumberFormat="0" applyBorder="0" applyAlignment="0" applyProtection="0"/>
    <xf numFmtId="0" fontId="44" fillId="8" borderId="9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1"/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2" applyFont="1" applyAlignment="1"/>
    <xf numFmtId="0" fontId="5" fillId="0" borderId="0" xfId="2" applyFont="1" applyAlignment="1">
      <alignment wrapText="1"/>
    </xf>
    <xf numFmtId="0" fontId="6" fillId="0" borderId="0" xfId="1" applyFont="1"/>
    <xf numFmtId="0" fontId="7" fillId="0" borderId="0" xfId="2" applyFont="1" applyBorder="1" applyAlignment="1">
      <alignment horizontal="left" vertical="center"/>
    </xf>
    <xf numFmtId="0" fontId="7" fillId="0" borderId="0" xfId="2" applyFont="1" applyAlignment="1"/>
    <xf numFmtId="0" fontId="7" fillId="0" borderId="0" xfId="2" applyFont="1" applyBorder="1" applyAlignment="1">
      <alignment horizontal="justify" wrapText="1"/>
    </xf>
    <xf numFmtId="0" fontId="7" fillId="0" borderId="0" xfId="2" applyFont="1" applyAlignment="1">
      <alignment wrapTex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 wrapText="1"/>
    </xf>
    <xf numFmtId="0" fontId="10" fillId="0" borderId="0" xfId="2" applyFont="1" applyAlignment="1"/>
    <xf numFmtId="0" fontId="11" fillId="0" borderId="0" xfId="2" applyFont="1" applyAlignment="1"/>
    <xf numFmtId="0" fontId="10" fillId="0" borderId="0" xfId="2" applyFont="1">
      <alignment horizontal="left"/>
    </xf>
    <xf numFmtId="0" fontId="7" fillId="0" borderId="0" xfId="2" applyFont="1" applyBorder="1" applyAlignment="1">
      <alignment horizontal="left" wrapText="1"/>
    </xf>
    <xf numFmtId="0" fontId="12" fillId="0" borderId="0" xfId="2" applyFont="1">
      <alignment horizontal="left"/>
    </xf>
    <xf numFmtId="0" fontId="13" fillId="0" borderId="0" xfId="1" applyFont="1"/>
    <xf numFmtId="0" fontId="14" fillId="0" borderId="0" xfId="2" applyFont="1">
      <alignment horizontal="left"/>
    </xf>
    <xf numFmtId="0" fontId="14" fillId="0" borderId="0" xfId="2" applyFont="1" applyBorder="1" applyAlignment="1">
      <alignment horizontal="center"/>
    </xf>
    <xf numFmtId="0" fontId="14" fillId="0" borderId="0" xfId="2" applyFont="1" applyAlignment="1"/>
    <xf numFmtId="0" fontId="12" fillId="0" borderId="0" xfId="2" applyFont="1" applyBorder="1">
      <alignment horizontal="left"/>
    </xf>
    <xf numFmtId="0" fontId="15" fillId="0" borderId="0" xfId="2" applyFont="1">
      <alignment horizontal="left"/>
    </xf>
    <xf numFmtId="0" fontId="16" fillId="0" borderId="0" xfId="1" applyFont="1"/>
    <xf numFmtId="0" fontId="6" fillId="0" borderId="1" xfId="1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1" fillId="0" borderId="4" xfId="1" applyFont="1" applyBorder="1"/>
    <xf numFmtId="1" fontId="12" fillId="0" borderId="4" xfId="2" applyNumberFormat="1" applyFont="1" applyBorder="1" applyAlignment="1">
      <alignment horizontal="center" vertical="center"/>
    </xf>
    <xf numFmtId="1" fontId="12" fillId="0" borderId="4" xfId="2" applyNumberFormat="1" applyFont="1" applyBorder="1" applyAlignment="1">
      <alignment horizontal="center"/>
    </xf>
    <xf numFmtId="1" fontId="6" fillId="0" borderId="4" xfId="1" applyNumberFormat="1" applyFont="1" applyBorder="1" applyAlignment="1">
      <alignment horizontal="center" vertical="center"/>
    </xf>
    <xf numFmtId="1" fontId="7" fillId="0" borderId="4" xfId="2" applyNumberFormat="1" applyFont="1" applyBorder="1" applyAlignment="1">
      <alignment horizontal="center" vertical="center"/>
    </xf>
    <xf numFmtId="1" fontId="7" fillId="0" borderId="4" xfId="2" applyNumberFormat="1" applyFont="1" applyBorder="1" applyAlignment="1">
      <alignment horizontal="center" vertical="center"/>
    </xf>
    <xf numFmtId="1" fontId="18" fillId="0" borderId="4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9" fillId="0" borderId="4" xfId="1" applyFont="1" applyBorder="1"/>
    <xf numFmtId="1" fontId="14" fillId="0" borderId="4" xfId="2" applyNumberFormat="1" applyFont="1" applyBorder="1" applyAlignment="1">
      <alignment horizontal="center" vertical="center"/>
    </xf>
    <xf numFmtId="1" fontId="14" fillId="0" borderId="4" xfId="2" applyNumberFormat="1" applyFont="1" applyBorder="1" applyAlignment="1">
      <alignment horizontal="center"/>
    </xf>
    <xf numFmtId="0" fontId="12" fillId="0" borderId="0" xfId="2" applyFont="1" applyBorder="1" applyAlignment="1">
      <alignment horizontal="center" vertical="center"/>
    </xf>
    <xf numFmtId="0" fontId="7" fillId="0" borderId="0" xfId="2" applyFont="1">
      <alignment horizontal="left"/>
    </xf>
    <xf numFmtId="0" fontId="12" fillId="0" borderId="0" xfId="2" applyFont="1" applyAlignment="1">
      <alignment horizontal="left"/>
    </xf>
    <xf numFmtId="0" fontId="14" fillId="0" borderId="0" xfId="2" applyFont="1" applyBorder="1" applyAlignment="1"/>
    <xf numFmtId="0" fontId="1" fillId="0" borderId="0" xfId="1" applyBorder="1"/>
    <xf numFmtId="0" fontId="20" fillId="0" borderId="0" xfId="2" applyFont="1" applyBorder="1">
      <alignment horizontal="left"/>
    </xf>
    <xf numFmtId="0" fontId="2" fillId="0" borderId="0" xfId="2" applyBorder="1">
      <alignment horizontal="left"/>
    </xf>
    <xf numFmtId="0" fontId="1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15" fillId="0" borderId="0" xfId="2" applyFont="1" applyBorder="1">
      <alignment horizontal="left"/>
    </xf>
    <xf numFmtId="0" fontId="15" fillId="0" borderId="0" xfId="2" applyFont="1" applyBorder="1" applyAlignment="1">
      <alignment horizontal="left"/>
    </xf>
    <xf numFmtId="0" fontId="8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21" fillId="0" borderId="2" xfId="2" applyFont="1" applyBorder="1" applyAlignment="1"/>
    <xf numFmtId="0" fontId="21" fillId="0" borderId="5" xfId="2" applyFont="1" applyBorder="1" applyAlignment="1"/>
    <xf numFmtId="0" fontId="7" fillId="0" borderId="3" xfId="2" applyFont="1" applyBorder="1" applyAlignment="1">
      <alignment horizontal="right"/>
    </xf>
    <xf numFmtId="0" fontId="21" fillId="0" borderId="2" xfId="2" applyFont="1" applyBorder="1" applyAlignment="1">
      <alignment horizontal="left" vertical="center" wrapText="1"/>
    </xf>
    <xf numFmtId="0" fontId="21" fillId="0" borderId="2" xfId="2" applyFont="1" applyBorder="1" applyAlignment="1">
      <alignment horizontal="left" vertical="center"/>
    </xf>
    <xf numFmtId="0" fontId="21" fillId="0" borderId="2" xfId="2" applyFont="1" applyBorder="1" applyAlignment="1">
      <alignment vertical="center"/>
    </xf>
    <xf numFmtId="0" fontId="21" fillId="0" borderId="5" xfId="2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0" fontId="14" fillId="0" borderId="3" xfId="2" applyFont="1" applyBorder="1" applyAlignment="1">
      <alignment horizontal="right" vertical="center"/>
    </xf>
    <xf numFmtId="0" fontId="8" fillId="0" borderId="4" xfId="2" applyFont="1" applyBorder="1" applyAlignment="1">
      <alignment horizontal="right"/>
    </xf>
    <xf numFmtId="0" fontId="8" fillId="0" borderId="0" xfId="2" applyFont="1" applyBorder="1" applyAlignment="1">
      <alignment horizontal="center" vertical="center" wrapText="1"/>
    </xf>
    <xf numFmtId="0" fontId="7" fillId="0" borderId="0" xfId="2" applyFont="1" applyBorder="1" applyAlignment="1"/>
    <xf numFmtId="0" fontId="17" fillId="0" borderId="0" xfId="2" applyFont="1" applyBorder="1">
      <alignment horizontal="left"/>
    </xf>
    <xf numFmtId="0" fontId="17" fillId="0" borderId="0" xfId="2" applyFont="1" applyBorder="1" applyAlignment="1"/>
    <xf numFmtId="0" fontId="17" fillId="0" borderId="0" xfId="2" applyFont="1" applyAlignment="1"/>
    <xf numFmtId="0" fontId="22" fillId="0" borderId="0" xfId="2" applyFont="1">
      <alignment horizontal="left"/>
    </xf>
    <xf numFmtId="0" fontId="7" fillId="0" borderId="3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2" xfId="2" applyFont="1" applyBorder="1" applyAlignment="1">
      <alignment horizontal="left" vertical="center" wrapText="1"/>
    </xf>
    <xf numFmtId="1" fontId="7" fillId="0" borderId="3" xfId="2" applyNumberFormat="1" applyFont="1" applyBorder="1" applyAlignment="1"/>
    <xf numFmtId="0" fontId="7" fillId="0" borderId="2" xfId="2" applyFont="1" applyBorder="1" applyAlignment="1">
      <alignment wrapText="1"/>
    </xf>
    <xf numFmtId="0" fontId="7" fillId="0" borderId="2" xfId="2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/>
    </xf>
    <xf numFmtId="1" fontId="8" fillId="0" borderId="3" xfId="2" applyNumberFormat="1" applyFont="1" applyBorder="1" applyAlignment="1"/>
    <xf numFmtId="0" fontId="17" fillId="0" borderId="0" xfId="2" applyFont="1">
      <alignment horizontal="left"/>
    </xf>
    <xf numFmtId="0" fontId="24" fillId="0" borderId="0" xfId="2" applyFont="1" applyAlignment="1">
      <alignment wrapText="1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left"/>
    </xf>
    <xf numFmtId="0" fontId="14" fillId="0" borderId="8" xfId="2" applyFont="1" applyBorder="1" applyAlignment="1">
      <alignment horizontal="left"/>
    </xf>
    <xf numFmtId="1" fontId="14" fillId="0" borderId="3" xfId="2" applyNumberFormat="1" applyFont="1" applyBorder="1" applyAlignment="1">
      <alignment horizontal="center"/>
    </xf>
    <xf numFmtId="1" fontId="7" fillId="0" borderId="0" xfId="2" applyNumberFormat="1" applyFont="1" applyBorder="1" applyAlignment="1"/>
    <xf numFmtId="0" fontId="21" fillId="0" borderId="2" xfId="2" applyNumberFormat="1" applyFont="1" applyBorder="1" applyAlignment="1">
      <alignment horizontal="left" wrapText="1"/>
    </xf>
    <xf numFmtId="0" fontId="7" fillId="0" borderId="3" xfId="2" applyFont="1" applyBorder="1" applyAlignment="1">
      <alignment horizontal="left"/>
    </xf>
    <xf numFmtId="1" fontId="21" fillId="0" borderId="3" xfId="2" applyNumberFormat="1" applyFont="1" applyBorder="1" applyAlignment="1"/>
    <xf numFmtId="0" fontId="7" fillId="0" borderId="2" xfId="2" applyFont="1" applyBorder="1" applyAlignment="1">
      <alignment horizontal="left"/>
    </xf>
    <xf numFmtId="0" fontId="7" fillId="0" borderId="3" xfId="2" applyFont="1" applyBorder="1" applyAlignment="1">
      <alignment horizontal="left" vertical="center"/>
    </xf>
    <xf numFmtId="0" fontId="26" fillId="0" borderId="2" xfId="2" applyFont="1" applyBorder="1" applyAlignment="1">
      <alignment horizontal="right" vertical="center"/>
    </xf>
    <xf numFmtId="1" fontId="26" fillId="0" borderId="3" xfId="2" applyNumberFormat="1" applyFont="1" applyBorder="1" applyAlignment="1"/>
    <xf numFmtId="0" fontId="7" fillId="0" borderId="2" xfId="2" applyFont="1" applyBorder="1" applyAlignment="1"/>
    <xf numFmtId="0" fontId="7" fillId="0" borderId="5" xfId="2" applyFont="1" applyBorder="1" applyAlignment="1"/>
    <xf numFmtId="1" fontId="27" fillId="0" borderId="3" xfId="2" applyNumberFormat="1" applyFont="1" applyBorder="1" applyAlignment="1"/>
    <xf numFmtId="0" fontId="23" fillId="0" borderId="4" xfId="2" applyFont="1" applyBorder="1">
      <alignment horizontal="left"/>
    </xf>
    <xf numFmtId="0" fontId="8" fillId="0" borderId="4" xfId="2" applyFont="1" applyBorder="1" applyAlignment="1">
      <alignment horizontal="right" vertical="center"/>
    </xf>
    <xf numFmtId="1" fontId="8" fillId="0" borderId="4" xfId="2" applyNumberFormat="1" applyFont="1" applyBorder="1" applyAlignment="1">
      <alignment horizontal="right"/>
    </xf>
    <xf numFmtId="1" fontId="23" fillId="0" borderId="0" xfId="2" applyNumberFormat="1" applyFont="1" applyBorder="1" applyAlignment="1"/>
    <xf numFmtId="0" fontId="23" fillId="0" borderId="0" xfId="2" applyFont="1" applyBorder="1">
      <alignment horizontal="left"/>
    </xf>
    <xf numFmtId="0" fontId="8" fillId="0" borderId="0" xfId="2" applyFont="1" applyBorder="1" applyAlignment="1">
      <alignment horizontal="right" vertical="center"/>
    </xf>
    <xf numFmtId="1" fontId="8" fillId="0" borderId="0" xfId="2" applyNumberFormat="1" applyFont="1" applyBorder="1" applyAlignment="1">
      <alignment horizontal="right"/>
    </xf>
    <xf numFmtId="0" fontId="20" fillId="0" borderId="0" xfId="2" applyFont="1" applyBorder="1" applyAlignment="1">
      <alignment horizontal="left"/>
    </xf>
    <xf numFmtId="2" fontId="13" fillId="0" borderId="0" xfId="1" applyNumberFormat="1" applyFont="1" applyBorder="1" applyAlignment="1">
      <alignment horizontal="left" vertical="center" wrapText="1"/>
    </xf>
    <xf numFmtId="2" fontId="13" fillId="0" borderId="0" xfId="1" applyNumberFormat="1" applyFont="1" applyBorder="1" applyAlignment="1">
      <alignment vertical="center" wrapText="1"/>
    </xf>
    <xf numFmtId="0" fontId="8" fillId="0" borderId="0" xfId="2" applyFont="1" applyBorder="1" applyAlignment="1">
      <alignment horizontal="left" wrapText="1"/>
    </xf>
    <xf numFmtId="0" fontId="8" fillId="0" borderId="0" xfId="2" applyFont="1" applyAlignment="1">
      <alignment wrapText="1"/>
    </xf>
    <xf numFmtId="0" fontId="28" fillId="0" borderId="0" xfId="2" applyFont="1" applyAlignment="1">
      <alignment horizontal="center" wrapText="1"/>
    </xf>
    <xf numFmtId="0" fontId="8" fillId="0" borderId="0" xfId="2" applyFont="1" applyBorder="1" applyAlignment="1">
      <alignment horizontal="center"/>
    </xf>
    <xf numFmtId="0" fontId="28" fillId="0" borderId="0" xfId="2" applyFont="1" applyAlignment="1"/>
    <xf numFmtId="2" fontId="29" fillId="0" borderId="0" xfId="3" applyNumberFormat="1" applyFont="1" applyFill="1" applyBorder="1" applyAlignment="1" applyProtection="1">
      <alignment horizontal="center"/>
    </xf>
    <xf numFmtId="2" fontId="29" fillId="0" borderId="0" xfId="3" applyNumberFormat="1" applyFont="1" applyFill="1" applyBorder="1" applyAlignment="1" applyProtection="1"/>
    <xf numFmtId="0" fontId="30" fillId="0" borderId="0" xfId="1" applyFont="1" applyBorder="1" applyAlignment="1">
      <alignment horizontal="center"/>
    </xf>
    <xf numFmtId="0" fontId="32" fillId="0" borderId="0" xfId="1" applyFont="1" applyAlignment="1"/>
    <xf numFmtId="0" fontId="31" fillId="0" borderId="0" xfId="1" applyFont="1" applyBorder="1" applyAlignment="1">
      <alignment horizontal="center"/>
    </xf>
    <xf numFmtId="0" fontId="33" fillId="0" borderId="0" xfId="1" applyFont="1" applyAlignment="1"/>
  </cellXfs>
  <cellStyles count="20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" xfId="12"/>
    <cellStyle name="Heading 1" xfId="13"/>
    <cellStyle name="Heading 2" xfId="14"/>
    <cellStyle name="Neutral" xfId="15"/>
    <cellStyle name="Note" xfId="16"/>
    <cellStyle name="Status" xfId="17"/>
    <cellStyle name="Text" xfId="18"/>
    <cellStyle name="Warning" xfId="19"/>
    <cellStyle name="Гиперссылка" xfId="3" builtinId="8"/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59;&#1050;%20&#1041;&#1043;%20&#1079;&#1072;%202017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Славского 1"/>
      <sheetName val="Славского 3"/>
      <sheetName val="Славского 5"/>
    </sheetNames>
    <sheetDataSet>
      <sheetData sheetId="0">
        <row r="3">
          <cell r="C3">
            <v>8982</v>
          </cell>
        </row>
        <row r="9">
          <cell r="M9">
            <v>2.3368960142507236</v>
          </cell>
        </row>
        <row r="10">
          <cell r="K10">
            <v>0.56179024716098869</v>
          </cell>
          <cell r="M10">
            <v>0.8767535070140281</v>
          </cell>
          <cell r="O10">
            <v>2.1338974244785867</v>
          </cell>
        </row>
        <row r="11">
          <cell r="D11">
            <v>8982</v>
          </cell>
          <cell r="K11">
            <v>0.86186409856750545</v>
          </cell>
        </row>
        <row r="12">
          <cell r="H12">
            <v>5.7107177317598161</v>
          </cell>
        </row>
        <row r="15">
          <cell r="H15">
            <v>0.67497958880724407</v>
          </cell>
        </row>
        <row r="16">
          <cell r="H16">
            <v>3.3628738959400284</v>
          </cell>
        </row>
        <row r="18">
          <cell r="H18">
            <v>0.16700066800267202</v>
          </cell>
        </row>
        <row r="19">
          <cell r="H19">
            <v>4.0382617086023895</v>
          </cell>
        </row>
        <row r="20">
          <cell r="H20">
            <v>3.167742893193795</v>
          </cell>
        </row>
        <row r="21">
          <cell r="H21">
            <v>84.85092407036295</v>
          </cell>
        </row>
        <row r="22">
          <cell r="H22">
            <v>18.7923996140429</v>
          </cell>
        </row>
        <row r="23">
          <cell r="H23">
            <v>1.6181622504267794</v>
          </cell>
        </row>
        <row r="24">
          <cell r="H24">
            <v>3.740777852000297</v>
          </cell>
          <cell r="K24">
            <v>0.8164477102352854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6"/>
  <sheetViews>
    <sheetView tabSelected="1" zoomScaleSheetLayoutView="75" workbookViewId="0">
      <selection activeCell="B1" sqref="B1:I1"/>
    </sheetView>
  </sheetViews>
  <sheetFormatPr defaultColWidth="8.85546875" defaultRowHeight="12.75"/>
  <cols>
    <col min="1" max="1" width="16.5703125" style="1" customWidth="1"/>
    <col min="2" max="2" width="12.28515625" style="1" customWidth="1"/>
    <col min="3" max="3" width="1.28515625" style="1" customWidth="1"/>
    <col min="4" max="4" width="12.42578125" style="1" customWidth="1"/>
    <col min="5" max="5" width="13.85546875" style="1" customWidth="1"/>
    <col min="6" max="6" width="18.140625" style="1" customWidth="1"/>
    <col min="7" max="7" width="14.42578125" style="1" customWidth="1"/>
    <col min="8" max="8" width="20" style="1" customWidth="1"/>
    <col min="9" max="9" width="13" style="1" customWidth="1"/>
    <col min="10" max="10" width="11.7109375" style="1" customWidth="1"/>
    <col min="11" max="11" width="6" style="1" customWidth="1"/>
    <col min="12" max="13" width="8.85546875" style="1" customWidth="1"/>
    <col min="14" max="14" width="0.42578125" style="1" customWidth="1"/>
    <col min="15" max="15" width="8.85546875" style="1" customWidth="1"/>
    <col min="16" max="16" width="9" style="1" customWidth="1"/>
    <col min="17" max="17" width="1.28515625" style="1" customWidth="1"/>
    <col min="18" max="16384" width="8.85546875" style="1"/>
  </cols>
  <sheetData>
    <row r="1" spans="1:17" ht="18" customHeight="1"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 ht="18">
      <c r="A2" s="4" t="s">
        <v>1</v>
      </c>
      <c r="B2" s="4"/>
      <c r="C2" s="4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</row>
    <row r="3" spans="1:17" ht="18">
      <c r="B3" s="5" t="s">
        <v>2</v>
      </c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6"/>
      <c r="Q3" s="6"/>
    </row>
    <row r="4" spans="1:17" ht="8.25" customHeight="1"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7"/>
    </row>
    <row r="5" spans="1:17" s="8" customFormat="1" ht="14.25" customHeight="1">
      <c r="B5" s="9" t="s">
        <v>3</v>
      </c>
      <c r="C5" s="9"/>
      <c r="D5" s="9"/>
      <c r="E5" s="10"/>
      <c r="F5" s="11" t="s">
        <v>4</v>
      </c>
      <c r="G5" s="11"/>
      <c r="H5" s="11"/>
      <c r="I5" s="11"/>
      <c r="J5" s="12"/>
    </row>
    <row r="6" spans="1:17" s="8" customFormat="1" ht="14.25">
      <c r="B6" s="13" t="s">
        <v>5</v>
      </c>
      <c r="C6" s="10"/>
      <c r="D6" s="10"/>
      <c r="E6" s="10"/>
      <c r="F6" s="11"/>
      <c r="G6" s="11"/>
      <c r="H6" s="11"/>
      <c r="I6" s="11"/>
      <c r="J6" s="12"/>
    </row>
    <row r="7" spans="1:17" s="8" customFormat="1" ht="27" customHeight="1">
      <c r="B7" s="13" t="s">
        <v>6</v>
      </c>
      <c r="C7" s="10"/>
      <c r="D7" s="10"/>
      <c r="E7" s="10"/>
      <c r="F7" s="11"/>
      <c r="G7" s="11"/>
      <c r="H7" s="11"/>
      <c r="I7" s="11"/>
      <c r="J7" s="12"/>
    </row>
    <row r="8" spans="1:17" s="8" customFormat="1" ht="14.25">
      <c r="B8" s="10" t="s">
        <v>7</v>
      </c>
      <c r="C8" s="10"/>
      <c r="D8" s="10"/>
      <c r="E8" s="10"/>
      <c r="F8" s="12"/>
      <c r="G8" s="12"/>
      <c r="H8" s="12"/>
      <c r="I8" s="12"/>
      <c r="J8" s="12"/>
    </row>
    <row r="9" spans="1:17" s="8" customFormat="1" ht="14.25">
      <c r="B9" s="13" t="s">
        <v>8</v>
      </c>
      <c r="C9" s="10"/>
      <c r="D9" s="10"/>
      <c r="E9" s="10"/>
      <c r="F9" s="14" t="s">
        <v>9</v>
      </c>
      <c r="G9" s="12"/>
      <c r="H9" s="12"/>
      <c r="I9" s="12"/>
      <c r="J9" s="12"/>
    </row>
    <row r="10" spans="1:17" s="8" customFormat="1" ht="14.25">
      <c r="B10" s="13" t="s">
        <v>10</v>
      </c>
      <c r="C10" s="10"/>
      <c r="D10" s="10"/>
      <c r="E10" s="10"/>
      <c r="G10" s="14"/>
      <c r="H10" s="14"/>
      <c r="I10" s="14"/>
      <c r="J10" s="14"/>
    </row>
    <row r="11" spans="1:17" s="8" customFormat="1" ht="14.25">
      <c r="B11" s="13" t="s">
        <v>11</v>
      </c>
      <c r="C11" s="10"/>
      <c r="D11" s="10"/>
      <c r="E11" s="10"/>
      <c r="F11" s="10" t="s">
        <v>12</v>
      </c>
      <c r="G11" s="10"/>
      <c r="H11" s="10" t="s">
        <v>13</v>
      </c>
      <c r="J11" s="10"/>
    </row>
    <row r="12" spans="1:17" s="8" customFormat="1" ht="14.25">
      <c r="B12" s="13" t="s">
        <v>14</v>
      </c>
      <c r="C12" s="10"/>
      <c r="D12" s="10"/>
      <c r="E12" s="10"/>
      <c r="F12" s="10" t="s">
        <v>15</v>
      </c>
      <c r="G12" s="10"/>
      <c r="H12" s="10" t="s">
        <v>16</v>
      </c>
      <c r="J12" s="10"/>
    </row>
    <row r="13" spans="1:17" s="8" customFormat="1" ht="14.25">
      <c r="B13" s="13" t="s">
        <v>17</v>
      </c>
      <c r="C13" s="10"/>
      <c r="D13" s="10"/>
      <c r="E13" s="10"/>
      <c r="F13" s="10" t="s">
        <v>18</v>
      </c>
      <c r="G13" s="10"/>
      <c r="H13" s="10" t="s">
        <v>19</v>
      </c>
      <c r="J13" s="10"/>
    </row>
    <row r="14" spans="1:17" s="8" customFormat="1" ht="14.25">
      <c r="B14" s="13"/>
      <c r="C14" s="10"/>
      <c r="D14" s="10"/>
      <c r="E14" s="10"/>
      <c r="F14" s="10" t="s">
        <v>20</v>
      </c>
      <c r="G14" s="10"/>
      <c r="H14" s="10" t="s">
        <v>21</v>
      </c>
      <c r="J14" s="10"/>
    </row>
    <row r="15" spans="1:17" s="8" customFormat="1" ht="14.25">
      <c r="B15" s="13"/>
      <c r="C15" s="10"/>
      <c r="D15" s="10"/>
      <c r="E15" s="10"/>
      <c r="F15" s="10" t="s">
        <v>22</v>
      </c>
      <c r="G15" s="10"/>
      <c r="H15" s="10" t="s">
        <v>23</v>
      </c>
      <c r="J15" s="10"/>
    </row>
    <row r="16" spans="1:17" ht="18.75">
      <c r="B16" s="15"/>
      <c r="C16" s="15"/>
      <c r="D16" s="15"/>
      <c r="E16" s="15"/>
      <c r="F16" s="15"/>
      <c r="G16" s="16"/>
      <c r="H16" s="16"/>
      <c r="I16" s="16"/>
      <c r="J16" s="16"/>
      <c r="K16" s="17"/>
      <c r="L16" s="17"/>
      <c r="M16" s="17"/>
      <c r="N16" s="17"/>
      <c r="O16" s="17"/>
      <c r="P16" s="17"/>
      <c r="Q16" s="17"/>
    </row>
    <row r="17" spans="1:17" ht="27.75" customHeight="1">
      <c r="B17" s="18" t="s">
        <v>24</v>
      </c>
      <c r="C17" s="18"/>
      <c r="D17" s="18"/>
      <c r="E17" s="18"/>
      <c r="F17" s="18"/>
      <c r="G17" s="18"/>
      <c r="H17" s="18"/>
      <c r="I17" s="18"/>
      <c r="J17" s="12"/>
      <c r="K17" s="19"/>
      <c r="L17" s="20"/>
      <c r="M17" s="20"/>
      <c r="N17" s="20"/>
      <c r="O17" s="20"/>
      <c r="P17" s="20"/>
      <c r="Q17" s="20"/>
    </row>
    <row r="18" spans="1:17" ht="10.5" customHeight="1">
      <c r="B18" s="21"/>
      <c r="C18" s="21"/>
      <c r="D18" s="21"/>
      <c r="E18" s="21"/>
      <c r="F18" s="21"/>
      <c r="G18" s="21"/>
      <c r="H18" s="21"/>
      <c r="I18" s="21"/>
      <c r="J18" s="21"/>
      <c r="K18" s="19"/>
      <c r="L18" s="20"/>
      <c r="M18" s="20"/>
      <c r="N18" s="20"/>
      <c r="O18" s="20"/>
      <c r="P18" s="20"/>
      <c r="Q18" s="20"/>
    </row>
    <row r="19" spans="1:17" ht="15.75">
      <c r="B19" s="22" t="s">
        <v>25</v>
      </c>
      <c r="C19" s="22"/>
      <c r="D19" s="22"/>
      <c r="E19" s="22"/>
      <c r="F19" s="22"/>
      <c r="G19" s="22"/>
      <c r="H19" s="22"/>
      <c r="I19" s="22"/>
      <c r="J19" s="23"/>
      <c r="K19" s="23"/>
      <c r="L19" s="23"/>
      <c r="M19" s="23"/>
      <c r="N19" s="23"/>
      <c r="O19" s="23"/>
      <c r="P19" s="23"/>
      <c r="Q19" s="23"/>
    </row>
    <row r="20" spans="1:17" ht="15.75">
      <c r="B20" s="19"/>
      <c r="C20" s="24"/>
      <c r="D20" s="24"/>
      <c r="E20" s="24"/>
      <c r="F20" s="24"/>
      <c r="G20" s="24"/>
      <c r="H20" s="19"/>
      <c r="I20" s="25" t="s">
        <v>26</v>
      </c>
      <c r="J20" s="19"/>
      <c r="K20" s="19"/>
      <c r="L20" s="20"/>
      <c r="N20" s="20"/>
      <c r="O20" s="20"/>
      <c r="P20" s="26"/>
    </row>
    <row r="21" spans="1:17" s="8" customFormat="1" ht="15" customHeight="1">
      <c r="A21" s="27" t="s">
        <v>27</v>
      </c>
      <c r="B21" s="28" t="s">
        <v>28</v>
      </c>
      <c r="C21" s="28"/>
      <c r="D21" s="29" t="s">
        <v>29</v>
      </c>
      <c r="E21" s="28" t="s">
        <v>30</v>
      </c>
      <c r="F21" s="28" t="s">
        <v>31</v>
      </c>
      <c r="G21" s="28" t="s">
        <v>32</v>
      </c>
      <c r="H21" s="30" t="s">
        <v>33</v>
      </c>
      <c r="I21" s="31" t="s">
        <v>34</v>
      </c>
      <c r="J21" s="32"/>
    </row>
    <row r="22" spans="1:17" s="8" customFormat="1" ht="15" customHeight="1">
      <c r="A22" s="27"/>
      <c r="B22" s="28"/>
      <c r="C22" s="28"/>
      <c r="D22" s="29"/>
      <c r="E22" s="28"/>
      <c r="F22" s="28"/>
      <c r="G22" s="28"/>
      <c r="H22" s="30"/>
      <c r="I22" s="31"/>
      <c r="J22" s="32"/>
    </row>
    <row r="23" spans="1:17" s="8" customFormat="1" ht="100.5" customHeight="1">
      <c r="A23" s="27"/>
      <c r="B23" s="28"/>
      <c r="C23" s="28"/>
      <c r="D23" s="29"/>
      <c r="E23" s="28"/>
      <c r="F23" s="28"/>
      <c r="G23" s="28"/>
      <c r="H23" s="30"/>
      <c r="I23" s="31"/>
      <c r="J23" s="32"/>
    </row>
    <row r="24" spans="1:17" s="8" customFormat="1" ht="15">
      <c r="A24" s="33" t="s">
        <v>35</v>
      </c>
      <c r="B24" s="34">
        <v>0</v>
      </c>
      <c r="C24" s="34"/>
      <c r="D24" s="35">
        <v>284191</v>
      </c>
      <c r="E24" s="35">
        <v>259637</v>
      </c>
      <c r="F24" s="35">
        <v>0</v>
      </c>
      <c r="G24" s="36">
        <f t="shared" ref="G24:G25" si="0">B24+D24-E24</f>
        <v>24554</v>
      </c>
      <c r="H24" s="35">
        <f>I41</f>
        <v>102603</v>
      </c>
      <c r="I24" s="36">
        <f>B24+E24+F24-G24-H24</f>
        <v>132480</v>
      </c>
      <c r="J24" s="32"/>
    </row>
    <row r="25" spans="1:17" s="40" customFormat="1" ht="14.25">
      <c r="A25" s="33" t="s">
        <v>36</v>
      </c>
      <c r="B25" s="37">
        <v>0</v>
      </c>
      <c r="C25" s="37"/>
      <c r="D25" s="38">
        <v>1115996</v>
      </c>
      <c r="E25" s="38">
        <v>1021321</v>
      </c>
      <c r="F25" s="38">
        <v>0</v>
      </c>
      <c r="G25" s="36">
        <f t="shared" si="0"/>
        <v>94675</v>
      </c>
      <c r="H25" s="39">
        <f>I62</f>
        <v>1269376.5966666667</v>
      </c>
      <c r="I25" s="36">
        <f>E25-G25-H25</f>
        <v>-342730.59666666668</v>
      </c>
    </row>
    <row r="26" spans="1:17" ht="15.75">
      <c r="A26" s="41" t="s">
        <v>37</v>
      </c>
      <c r="B26" s="42">
        <f>B24+B25</f>
        <v>0</v>
      </c>
      <c r="C26" s="42" t="e">
        <f>C25+#REF!</f>
        <v>#REF!</v>
      </c>
      <c r="D26" s="43">
        <f t="shared" ref="D26:I26" si="1">D24+D25</f>
        <v>1400187</v>
      </c>
      <c r="E26" s="43">
        <f t="shared" si="1"/>
        <v>1280958</v>
      </c>
      <c r="F26" s="43">
        <f t="shared" si="1"/>
        <v>0</v>
      </c>
      <c r="G26" s="43">
        <f t="shared" si="1"/>
        <v>119229</v>
      </c>
      <c r="H26" s="43">
        <f t="shared" si="1"/>
        <v>1371979.5966666667</v>
      </c>
      <c r="I26" s="43">
        <f t="shared" si="1"/>
        <v>-210250.59666666668</v>
      </c>
      <c r="J26" s="19"/>
      <c r="K26" s="19"/>
      <c r="L26" s="20"/>
      <c r="M26" s="20"/>
      <c r="N26" s="20"/>
      <c r="O26" s="20"/>
      <c r="P26" s="20"/>
      <c r="Q26" s="20"/>
    </row>
    <row r="27" spans="1:17" ht="15">
      <c r="B27" s="44"/>
      <c r="C27" s="44"/>
      <c r="D27" s="19"/>
      <c r="E27" s="19"/>
      <c r="F27" s="19"/>
      <c r="G27" s="19"/>
      <c r="H27" s="19"/>
      <c r="I27" s="19"/>
      <c r="J27" s="19"/>
      <c r="K27" s="19"/>
      <c r="L27" s="20"/>
      <c r="M27" s="20"/>
      <c r="N27" s="20"/>
      <c r="O27" s="20"/>
      <c r="P27" s="20"/>
      <c r="Q27" s="20"/>
    </row>
    <row r="28" spans="1:17" ht="15">
      <c r="B28" s="44"/>
      <c r="C28" s="44"/>
      <c r="D28" s="19"/>
      <c r="E28" s="19"/>
      <c r="F28" s="19"/>
      <c r="G28" s="19"/>
      <c r="H28" s="19"/>
      <c r="I28" s="19"/>
      <c r="J28" s="19"/>
      <c r="K28" s="19"/>
      <c r="L28" s="20"/>
      <c r="M28" s="20"/>
      <c r="N28" s="20"/>
      <c r="O28" s="20"/>
      <c r="P28" s="20"/>
      <c r="Q28" s="20"/>
    </row>
    <row r="29" spans="1:17" ht="14.25">
      <c r="B29" s="10" t="s">
        <v>38</v>
      </c>
      <c r="C29" s="10"/>
      <c r="D29" s="10"/>
      <c r="E29" s="10"/>
      <c r="F29" s="10"/>
      <c r="G29" s="10"/>
      <c r="H29" s="45"/>
      <c r="I29" s="45"/>
      <c r="J29" s="45"/>
      <c r="K29" s="45"/>
      <c r="L29" s="8"/>
      <c r="M29" s="8"/>
      <c r="N29" s="8"/>
      <c r="O29" s="8"/>
      <c r="P29" s="8"/>
      <c r="Q29" s="8"/>
    </row>
    <row r="30" spans="1:17" ht="15" customHeight="1">
      <c r="B30" s="18" t="s">
        <v>39</v>
      </c>
      <c r="C30" s="18"/>
      <c r="D30" s="18"/>
      <c r="E30" s="18"/>
      <c r="F30" s="18"/>
      <c r="G30" s="18"/>
      <c r="H30" s="18"/>
      <c r="I30" s="18"/>
      <c r="J30" s="12"/>
      <c r="K30" s="12"/>
      <c r="L30" s="12"/>
      <c r="M30" s="12"/>
      <c r="N30" s="12"/>
      <c r="O30" s="12"/>
      <c r="P30" s="12"/>
      <c r="Q30" s="12"/>
    </row>
    <row r="31" spans="1:17" ht="14.25">
      <c r="B31" s="10" t="s">
        <v>40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1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2:11" s="48" customFormat="1" ht="15.75">
      <c r="B33" s="22" t="s">
        <v>41</v>
      </c>
      <c r="C33" s="22"/>
      <c r="D33" s="22"/>
      <c r="E33" s="22"/>
      <c r="F33" s="22"/>
      <c r="G33" s="22"/>
      <c r="H33" s="22"/>
      <c r="I33" s="22"/>
      <c r="J33" s="47"/>
      <c r="K33" s="47"/>
    </row>
    <row r="34" spans="2:11" s="48" customFormat="1" ht="11.25" customHeight="1">
      <c r="B34" s="49"/>
      <c r="C34" s="50"/>
      <c r="D34" s="51"/>
      <c r="E34" s="51"/>
      <c r="F34" s="52"/>
      <c r="G34" s="52"/>
      <c r="H34" s="50"/>
      <c r="I34" s="53" t="s">
        <v>42</v>
      </c>
      <c r="J34" s="54"/>
      <c r="K34" s="26"/>
    </row>
    <row r="35" spans="2:11" s="48" customFormat="1" ht="17.100000000000001" customHeight="1">
      <c r="B35" s="55" t="s">
        <v>43</v>
      </c>
      <c r="C35" s="55"/>
      <c r="D35" s="56" t="s">
        <v>44</v>
      </c>
      <c r="E35" s="56"/>
      <c r="F35" s="56"/>
      <c r="G35" s="56"/>
      <c r="H35" s="56"/>
      <c r="I35" s="57" t="s">
        <v>45</v>
      </c>
    </row>
    <row r="36" spans="2:11" s="48" customFormat="1" ht="15" customHeight="1">
      <c r="B36" s="58" t="s">
        <v>46</v>
      </c>
      <c r="C36" s="58"/>
      <c r="D36" s="59" t="s">
        <v>47</v>
      </c>
      <c r="E36" s="60"/>
      <c r="F36" s="60"/>
      <c r="G36" s="60"/>
      <c r="H36" s="60"/>
      <c r="I36" s="61">
        <f>9900+4781+7958</f>
        <v>22639</v>
      </c>
    </row>
    <row r="37" spans="2:11" s="48" customFormat="1" ht="15" customHeight="1">
      <c r="B37" s="58"/>
      <c r="C37" s="58"/>
      <c r="D37" s="59" t="s">
        <v>48</v>
      </c>
      <c r="E37" s="60"/>
      <c r="F37" s="60"/>
      <c r="G37" s="60"/>
      <c r="H37" s="60"/>
      <c r="I37" s="61">
        <v>1347</v>
      </c>
    </row>
    <row r="38" spans="2:11" s="48" customFormat="1" ht="27" customHeight="1">
      <c r="B38" s="58"/>
      <c r="C38" s="58"/>
      <c r="D38" s="62" t="s">
        <v>49</v>
      </c>
      <c r="E38" s="62"/>
      <c r="F38" s="62"/>
      <c r="G38" s="62"/>
      <c r="H38" s="62"/>
      <c r="I38" s="61">
        <v>40732</v>
      </c>
    </row>
    <row r="39" spans="2:11" s="48" customFormat="1" ht="15" customHeight="1">
      <c r="B39" s="58"/>
      <c r="C39" s="58"/>
      <c r="D39" s="63" t="s">
        <v>50</v>
      </c>
      <c r="E39" s="63"/>
      <c r="F39" s="63"/>
      <c r="G39" s="63"/>
      <c r="H39" s="63"/>
      <c r="I39" s="61">
        <v>32170</v>
      </c>
    </row>
    <row r="40" spans="2:11" s="48" customFormat="1" ht="15" customHeight="1">
      <c r="B40" s="58"/>
      <c r="C40" s="58"/>
      <c r="D40" s="64" t="s">
        <v>51</v>
      </c>
      <c r="E40" s="65"/>
      <c r="F40" s="65"/>
      <c r="G40" s="65"/>
      <c r="H40" s="66"/>
      <c r="I40" s="61">
        <f>3309+2406</f>
        <v>5715</v>
      </c>
    </row>
    <row r="41" spans="2:11" s="48" customFormat="1" ht="15" customHeight="1">
      <c r="B41" s="58"/>
      <c r="C41" s="58"/>
      <c r="D41" s="67" t="s">
        <v>52</v>
      </c>
      <c r="E41" s="67"/>
      <c r="F41" s="67"/>
      <c r="G41" s="67"/>
      <c r="H41" s="67"/>
      <c r="I41" s="68">
        <f>I36+I37+I38+I39+I40</f>
        <v>102603</v>
      </c>
    </row>
    <row r="42" spans="2:11" ht="9.75" customHeight="1">
      <c r="B42" s="69"/>
      <c r="C42" s="69"/>
      <c r="D42" s="70"/>
      <c r="E42" s="71"/>
      <c r="F42" s="72"/>
      <c r="G42" s="72"/>
      <c r="H42" s="72"/>
      <c r="I42" s="72"/>
      <c r="J42" s="73"/>
      <c r="K42" s="74"/>
    </row>
    <row r="43" spans="2:11" ht="15.75">
      <c r="B43" s="22" t="s">
        <v>53</v>
      </c>
      <c r="C43" s="22"/>
      <c r="D43" s="22"/>
      <c r="E43" s="22"/>
      <c r="F43" s="22"/>
      <c r="G43" s="22"/>
      <c r="H43" s="22"/>
      <c r="I43" s="22"/>
      <c r="J43" s="73"/>
      <c r="K43" s="74"/>
    </row>
    <row r="44" spans="2:11" ht="15">
      <c r="B44" s="69"/>
      <c r="C44" s="69"/>
      <c r="D44" s="70"/>
      <c r="E44" s="71"/>
      <c r="F44" s="72"/>
      <c r="G44" s="72"/>
      <c r="H44" s="72"/>
      <c r="I44" s="53" t="s">
        <v>54</v>
      </c>
      <c r="J44" s="73"/>
      <c r="K44" s="74"/>
    </row>
    <row r="45" spans="2:11" ht="14.25">
      <c r="B45" s="75" t="s">
        <v>55</v>
      </c>
      <c r="C45" s="76" t="s">
        <v>56</v>
      </c>
      <c r="D45" s="76"/>
      <c r="E45" s="76"/>
      <c r="F45" s="76"/>
      <c r="G45" s="76"/>
      <c r="H45" s="76"/>
      <c r="I45" s="77"/>
      <c r="J45" s="73"/>
      <c r="K45" s="74"/>
    </row>
    <row r="46" spans="2:11" ht="15">
      <c r="B46" s="78" t="s">
        <v>57</v>
      </c>
      <c r="C46" s="55" t="s">
        <v>58</v>
      </c>
      <c r="D46" s="55"/>
      <c r="E46" s="55"/>
      <c r="F46" s="55"/>
      <c r="G46" s="55"/>
      <c r="H46" s="55"/>
      <c r="I46" s="77" t="s">
        <v>59</v>
      </c>
      <c r="J46" s="73"/>
      <c r="K46" s="74"/>
    </row>
    <row r="47" spans="2:11" ht="24" customHeight="1">
      <c r="B47" s="78"/>
      <c r="C47" s="79" t="s">
        <v>60</v>
      </c>
      <c r="D47" s="79"/>
      <c r="E47" s="79"/>
      <c r="F47" s="79"/>
      <c r="G47" s="79"/>
      <c r="H47" s="79"/>
      <c r="I47" s="80">
        <f>6911+3505+4903</f>
        <v>15319</v>
      </c>
      <c r="J47" s="73"/>
      <c r="K47" s="74"/>
    </row>
    <row r="48" spans="2:11" ht="24" customHeight="1">
      <c r="B48" s="78"/>
      <c r="C48" s="81" t="s">
        <v>61</v>
      </c>
      <c r="D48" s="81"/>
      <c r="E48" s="81"/>
      <c r="F48" s="81"/>
      <c r="G48" s="81"/>
      <c r="H48" s="81"/>
      <c r="I48" s="80">
        <f>134+2794+1812</f>
        <v>4740</v>
      </c>
      <c r="J48" s="73"/>
      <c r="K48" s="74"/>
    </row>
    <row r="49" spans="2:11" ht="33" customHeight="1">
      <c r="B49" s="78"/>
      <c r="C49" s="79" t="s">
        <v>62</v>
      </c>
      <c r="D49" s="79"/>
      <c r="E49" s="79"/>
      <c r="F49" s="79"/>
      <c r="G49" s="79"/>
      <c r="H49" s="79"/>
      <c r="I49" s="80">
        <v>18482</v>
      </c>
      <c r="J49" s="73"/>
      <c r="K49" s="74"/>
    </row>
    <row r="50" spans="2:11" ht="14.25">
      <c r="B50" s="78"/>
      <c r="C50" s="82" t="s">
        <v>63</v>
      </c>
      <c r="D50" s="82"/>
      <c r="E50" s="82" t="s">
        <v>64</v>
      </c>
      <c r="F50" s="82"/>
      <c r="G50" s="82"/>
      <c r="H50" s="82"/>
      <c r="I50" s="80">
        <f>2806+9823</f>
        <v>12629</v>
      </c>
      <c r="J50" s="73"/>
      <c r="K50" s="74"/>
    </row>
    <row r="51" spans="2:11" ht="15">
      <c r="B51" s="78"/>
      <c r="C51" s="83" t="s">
        <v>65</v>
      </c>
      <c r="D51" s="83"/>
      <c r="E51" s="83"/>
      <c r="F51" s="83"/>
      <c r="G51" s="83"/>
      <c r="H51" s="83"/>
      <c r="I51" s="84">
        <f>I47+I48+I49+I50</f>
        <v>51170</v>
      </c>
      <c r="J51" s="73"/>
      <c r="K51" s="74"/>
    </row>
    <row r="52" spans="2:11" ht="9.75" customHeight="1">
      <c r="B52" s="69"/>
      <c r="C52" s="69"/>
      <c r="D52" s="70"/>
      <c r="E52" s="71"/>
      <c r="F52" s="72"/>
      <c r="G52" s="72"/>
      <c r="H52" s="72"/>
      <c r="I52" s="72"/>
      <c r="J52" s="73"/>
      <c r="K52" s="74"/>
    </row>
    <row r="53" spans="2:11" ht="9.75" customHeight="1">
      <c r="B53" s="69"/>
      <c r="C53" s="69"/>
      <c r="D53" s="70"/>
      <c r="E53" s="71"/>
      <c r="F53" s="72"/>
      <c r="G53" s="72"/>
      <c r="H53" s="72"/>
      <c r="I53" s="72"/>
      <c r="J53" s="73"/>
      <c r="K53" s="74"/>
    </row>
    <row r="54" spans="2:11" ht="9.75" customHeight="1">
      <c r="B54" s="69"/>
      <c r="C54" s="69"/>
      <c r="D54" s="70"/>
      <c r="E54" s="71"/>
      <c r="F54" s="72"/>
      <c r="G54" s="72"/>
      <c r="H54" s="72"/>
      <c r="I54" s="72"/>
      <c r="J54" s="73"/>
      <c r="K54" s="74"/>
    </row>
    <row r="55" spans="2:11" ht="9.75" customHeight="1">
      <c r="B55" s="69"/>
      <c r="C55" s="69"/>
      <c r="D55" s="70"/>
      <c r="E55" s="71"/>
      <c r="F55" s="72"/>
      <c r="G55" s="72"/>
      <c r="H55" s="72"/>
      <c r="I55" s="72"/>
      <c r="J55" s="73"/>
      <c r="K55" s="74"/>
    </row>
    <row r="56" spans="2:11" ht="9.75" customHeight="1">
      <c r="B56" s="69"/>
      <c r="C56" s="69"/>
      <c r="D56" s="70"/>
      <c r="E56" s="71"/>
      <c r="F56" s="72"/>
      <c r="G56" s="72"/>
      <c r="H56" s="72"/>
      <c r="I56" s="72"/>
      <c r="J56" s="73"/>
      <c r="K56" s="74"/>
    </row>
    <row r="57" spans="2:11" ht="42.75" customHeight="1">
      <c r="B57" s="18" t="s">
        <v>66</v>
      </c>
      <c r="C57" s="18"/>
      <c r="D57" s="18"/>
      <c r="E57" s="18"/>
      <c r="F57" s="18"/>
      <c r="G57" s="18"/>
      <c r="H57" s="18"/>
      <c r="I57" s="18"/>
      <c r="J57" s="73"/>
      <c r="K57" s="74"/>
    </row>
    <row r="58" spans="2:11">
      <c r="B58" s="85"/>
      <c r="C58" s="85"/>
      <c r="D58" s="85"/>
      <c r="E58" s="85"/>
      <c r="F58" s="73"/>
      <c r="G58" s="73"/>
      <c r="H58" s="73"/>
      <c r="I58" s="73"/>
      <c r="J58" s="73"/>
      <c r="K58" s="74"/>
    </row>
    <row r="59" spans="2:11" ht="12" customHeight="1">
      <c r="B59" s="86"/>
      <c r="C59" s="86"/>
      <c r="D59" s="86"/>
      <c r="E59" s="86"/>
      <c r="F59" s="86"/>
      <c r="G59" s="86"/>
      <c r="H59" s="86"/>
      <c r="I59" s="86"/>
      <c r="J59" s="86"/>
      <c r="K59" s="86"/>
    </row>
    <row r="60" spans="2:11" ht="15.75">
      <c r="B60" s="22" t="s">
        <v>67</v>
      </c>
      <c r="C60" s="22"/>
      <c r="D60" s="22"/>
      <c r="E60" s="22"/>
      <c r="F60" s="22"/>
      <c r="G60" s="22"/>
      <c r="H60" s="22"/>
      <c r="I60" s="22"/>
      <c r="J60" s="23"/>
      <c r="K60" s="23"/>
    </row>
    <row r="61" spans="2:11" ht="12" customHeight="1">
      <c r="B61" s="87"/>
      <c r="C61" s="87"/>
      <c r="D61" s="87"/>
      <c r="E61" s="87"/>
      <c r="F61" s="87"/>
      <c r="G61" s="87"/>
      <c r="H61" s="87"/>
      <c r="I61" s="88" t="s">
        <v>68</v>
      </c>
      <c r="K61" s="87"/>
    </row>
    <row r="62" spans="2:11" ht="15.75">
      <c r="B62" s="89"/>
      <c r="C62" s="89"/>
      <c r="D62" s="89"/>
      <c r="E62" s="89"/>
      <c r="F62" s="89"/>
      <c r="G62" s="89"/>
      <c r="H62" s="89"/>
      <c r="I62" s="90">
        <f>I66+I74+I85</f>
        <v>1269376.5966666667</v>
      </c>
      <c r="J62" s="87"/>
    </row>
    <row r="63" spans="2:11" ht="14.25">
      <c r="B63" s="75" t="s">
        <v>55</v>
      </c>
      <c r="C63" s="76" t="s">
        <v>56</v>
      </c>
      <c r="D63" s="76"/>
      <c r="E63" s="76"/>
      <c r="F63" s="76"/>
      <c r="G63" s="76"/>
      <c r="H63" s="76"/>
      <c r="I63" s="77"/>
    </row>
    <row r="64" spans="2:11" ht="15">
      <c r="B64" s="78" t="s">
        <v>57</v>
      </c>
      <c r="C64" s="55" t="s">
        <v>58</v>
      </c>
      <c r="D64" s="55"/>
      <c r="E64" s="55"/>
      <c r="F64" s="55"/>
      <c r="G64" s="55"/>
      <c r="H64" s="55"/>
      <c r="I64" s="77" t="s">
        <v>59</v>
      </c>
      <c r="J64" s="91"/>
    </row>
    <row r="65" spans="2:9" ht="42" customHeight="1">
      <c r="B65" s="78"/>
      <c r="C65" s="92" t="s">
        <v>69</v>
      </c>
      <c r="D65" s="92"/>
      <c r="E65" s="92"/>
      <c r="F65" s="92"/>
      <c r="G65" s="92"/>
      <c r="H65" s="92"/>
      <c r="I65" s="80">
        <v>68380</v>
      </c>
    </row>
    <row r="66" spans="2:9" ht="15">
      <c r="B66" s="78"/>
      <c r="C66" s="83" t="s">
        <v>70</v>
      </c>
      <c r="D66" s="83"/>
      <c r="E66" s="83"/>
      <c r="F66" s="83"/>
      <c r="G66" s="83"/>
      <c r="H66" s="83"/>
      <c r="I66" s="84">
        <f>I65</f>
        <v>68380</v>
      </c>
    </row>
    <row r="67" spans="2:9" ht="15">
      <c r="B67" s="78" t="s">
        <v>71</v>
      </c>
      <c r="C67" s="55" t="s">
        <v>72</v>
      </c>
      <c r="D67" s="55"/>
      <c r="E67" s="55"/>
      <c r="F67" s="55"/>
      <c r="G67" s="55"/>
      <c r="H67" s="55"/>
      <c r="I67" s="77" t="s">
        <v>59</v>
      </c>
    </row>
    <row r="68" spans="2:9" ht="14.25">
      <c r="B68" s="78"/>
      <c r="C68" s="93" t="s">
        <v>73</v>
      </c>
      <c r="D68" s="93"/>
      <c r="E68" s="93"/>
      <c r="F68" s="93"/>
      <c r="G68" s="93"/>
      <c r="H68" s="93"/>
      <c r="I68" s="94">
        <f>[1]Основное!C3*[1]Основное!K11</f>
        <v>7741.2633333333342</v>
      </c>
    </row>
    <row r="69" spans="2:9" ht="27" customHeight="1">
      <c r="B69" s="78"/>
      <c r="C69" s="79" t="s">
        <v>74</v>
      </c>
      <c r="D69" s="79"/>
      <c r="E69" s="79"/>
      <c r="F69" s="79"/>
      <c r="G69" s="79"/>
      <c r="H69" s="79"/>
      <c r="I69" s="94">
        <f>[1]Основное!C3*[1]Основное!M10</f>
        <v>7875</v>
      </c>
    </row>
    <row r="70" spans="2:9" ht="14.25">
      <c r="B70" s="78"/>
      <c r="C70" s="95" t="s">
        <v>75</v>
      </c>
      <c r="D70" s="95"/>
      <c r="E70" s="95"/>
      <c r="F70" s="95"/>
      <c r="G70" s="95"/>
      <c r="H70" s="95"/>
      <c r="I70" s="94">
        <f>[1]Основное!$C$3*[1]Основное!K10</f>
        <v>5046</v>
      </c>
    </row>
    <row r="71" spans="2:9" ht="14.25">
      <c r="B71" s="78"/>
      <c r="C71" s="82" t="s">
        <v>76</v>
      </c>
      <c r="D71" s="82"/>
      <c r="E71" s="82"/>
      <c r="F71" s="82"/>
      <c r="G71" s="82"/>
      <c r="H71" s="82"/>
      <c r="I71" s="94">
        <f>[1]Основное!$C$3*[1]Основное!O10</f>
        <v>19166.666666666664</v>
      </c>
    </row>
    <row r="72" spans="2:9" ht="14.25">
      <c r="B72" s="78"/>
      <c r="C72" s="96" t="s">
        <v>77</v>
      </c>
      <c r="D72" s="96"/>
      <c r="E72" s="96"/>
      <c r="F72" s="96"/>
      <c r="G72" s="96"/>
      <c r="H72" s="96"/>
      <c r="I72" s="94">
        <f>[1]Основное!C3*[1]Основное!M9</f>
        <v>20990</v>
      </c>
    </row>
    <row r="73" spans="2:9" ht="14.25">
      <c r="B73" s="78"/>
      <c r="C73" s="96" t="s">
        <v>78</v>
      </c>
      <c r="D73" s="96"/>
      <c r="E73" s="96"/>
      <c r="F73" s="96"/>
      <c r="G73" s="96"/>
      <c r="H73" s="96"/>
      <c r="I73" s="94">
        <f>[1]Основное!D11*[1]Основное!K24</f>
        <v>7333.333333333333</v>
      </c>
    </row>
    <row r="74" spans="2:9" ht="15">
      <c r="B74" s="78"/>
      <c r="C74" s="97" t="s">
        <v>79</v>
      </c>
      <c r="D74" s="97"/>
      <c r="E74" s="97"/>
      <c r="F74" s="97"/>
      <c r="G74" s="97"/>
      <c r="H74" s="97"/>
      <c r="I74" s="98">
        <f>I68+I69+I70+I71+I72+I73</f>
        <v>68152.263333333336</v>
      </c>
    </row>
    <row r="75" spans="2:9" ht="14.25">
      <c r="B75" s="78">
        <v>3</v>
      </c>
      <c r="C75" s="99" t="s">
        <v>80</v>
      </c>
      <c r="D75" s="100"/>
      <c r="E75" s="100"/>
      <c r="F75" s="100"/>
      <c r="G75" s="100"/>
      <c r="H75" s="100"/>
      <c r="I75" s="101">
        <f>[1]Основное!$C$3*[1]Основное!H12</f>
        <v>51293.666666666672</v>
      </c>
    </row>
    <row r="76" spans="2:9" ht="14.25">
      <c r="B76" s="78">
        <v>4</v>
      </c>
      <c r="C76" s="99" t="s">
        <v>81</v>
      </c>
      <c r="D76" s="100"/>
      <c r="E76" s="100"/>
      <c r="F76" s="100"/>
      <c r="G76" s="100"/>
      <c r="H76" s="100"/>
      <c r="I76" s="101">
        <f>[1]Основное!$C$3*[1]Основное!H15</f>
        <v>6062.6666666666661</v>
      </c>
    </row>
    <row r="77" spans="2:9" ht="14.25">
      <c r="B77" s="78">
        <v>5</v>
      </c>
      <c r="C77" s="82" t="s">
        <v>82</v>
      </c>
      <c r="D77" s="82"/>
      <c r="E77" s="82"/>
      <c r="F77" s="82"/>
      <c r="G77" s="82"/>
      <c r="H77" s="82"/>
      <c r="I77" s="101">
        <f>[1]Основное!$C$3*[1]Основное!H16</f>
        <v>30205.333333333336</v>
      </c>
    </row>
    <row r="78" spans="2:9" ht="14.25">
      <c r="B78" s="78">
        <v>6</v>
      </c>
      <c r="C78" s="99" t="s">
        <v>83</v>
      </c>
      <c r="D78" s="100"/>
      <c r="E78" s="100"/>
      <c r="F78" s="100"/>
      <c r="G78" s="100"/>
      <c r="H78" s="100"/>
      <c r="I78" s="101">
        <f>[1]Основное!$C$3*[1]Основное!H18</f>
        <v>1500</v>
      </c>
    </row>
    <row r="79" spans="2:9" ht="14.25">
      <c r="B79" s="78">
        <v>7</v>
      </c>
      <c r="C79" s="99" t="s">
        <v>84</v>
      </c>
      <c r="D79" s="100"/>
      <c r="E79" s="100"/>
      <c r="F79" s="100"/>
      <c r="G79" s="100"/>
      <c r="H79" s="100"/>
      <c r="I79" s="101">
        <f>[1]Основное!$C$3*[1]Основное!H19</f>
        <v>36271.666666666664</v>
      </c>
    </row>
    <row r="80" spans="2:9" ht="14.25">
      <c r="B80" s="78">
        <v>8</v>
      </c>
      <c r="C80" s="82" t="s">
        <v>85</v>
      </c>
      <c r="D80" s="82"/>
      <c r="E80" s="82"/>
      <c r="F80" s="82"/>
      <c r="G80" s="82"/>
      <c r="H80" s="82"/>
      <c r="I80" s="101">
        <f>[1]Основное!$C$3*[1]Основное!H20</f>
        <v>28452.666666666668</v>
      </c>
    </row>
    <row r="81" spans="2:17" ht="14.25">
      <c r="B81" s="78">
        <v>9</v>
      </c>
      <c r="C81" s="99" t="s">
        <v>86</v>
      </c>
      <c r="D81" s="100"/>
      <c r="E81" s="100"/>
      <c r="F81" s="100"/>
      <c r="G81" s="100"/>
      <c r="H81" s="100"/>
      <c r="I81" s="101">
        <f>[1]Основное!$C$3*[1]Основное!H21</f>
        <v>762131</v>
      </c>
    </row>
    <row r="82" spans="2:17" ht="14.25">
      <c r="B82" s="78">
        <v>10</v>
      </c>
      <c r="C82" s="99" t="s">
        <v>87</v>
      </c>
      <c r="D82" s="100"/>
      <c r="E82" s="100"/>
      <c r="F82" s="100"/>
      <c r="G82" s="100"/>
      <c r="H82" s="100"/>
      <c r="I82" s="101">
        <f>[1]Основное!$C$3*[1]Основное!H22</f>
        <v>168793.33333333331</v>
      </c>
    </row>
    <row r="83" spans="2:17" ht="14.25">
      <c r="B83" s="78">
        <v>11</v>
      </c>
      <c r="C83" s="99" t="s">
        <v>88</v>
      </c>
      <c r="D83" s="100"/>
      <c r="E83" s="100"/>
      <c r="F83" s="100"/>
      <c r="G83" s="100"/>
      <c r="H83" s="100"/>
      <c r="I83" s="101">
        <f>[1]Основное!$C$3*[1]Основное!H23</f>
        <v>14534.333333333332</v>
      </c>
    </row>
    <row r="84" spans="2:17" ht="14.25">
      <c r="B84" s="78">
        <v>12</v>
      </c>
      <c r="C84" s="99" t="s">
        <v>89</v>
      </c>
      <c r="D84" s="100"/>
      <c r="E84" s="100"/>
      <c r="F84" s="100"/>
      <c r="G84" s="100"/>
      <c r="H84" s="100"/>
      <c r="I84" s="101">
        <f>[1]Основное!$C$3*[1]Основное!H24</f>
        <v>33599.666666666664</v>
      </c>
    </row>
    <row r="85" spans="2:17" ht="15">
      <c r="B85" s="102"/>
      <c r="C85" s="103" t="s">
        <v>90</v>
      </c>
      <c r="D85" s="103"/>
      <c r="E85" s="103"/>
      <c r="F85" s="103"/>
      <c r="G85" s="103"/>
      <c r="H85" s="103"/>
      <c r="I85" s="104">
        <f>I75+I76+I77+I78+I79+I80+I81+I82+I83+I84</f>
        <v>1132844.3333333333</v>
      </c>
      <c r="J85" s="105"/>
      <c r="K85" s="85"/>
    </row>
    <row r="86" spans="2:17" ht="15">
      <c r="B86" s="106"/>
      <c r="C86" s="107"/>
      <c r="D86" s="106"/>
      <c r="E86" s="106"/>
      <c r="F86" s="106"/>
      <c r="G86" s="106"/>
      <c r="H86" s="106"/>
      <c r="I86" s="108"/>
      <c r="J86" s="105"/>
      <c r="K86" s="85"/>
    </row>
    <row r="87" spans="2:17" s="48" customFormat="1" ht="26.25" customHeight="1">
      <c r="B87" s="18"/>
      <c r="C87" s="18"/>
      <c r="D87" s="18"/>
      <c r="E87" s="18"/>
      <c r="F87" s="18"/>
      <c r="G87" s="18"/>
      <c r="H87" s="18"/>
      <c r="I87" s="18"/>
    </row>
    <row r="88" spans="2:17" s="48" customFormat="1" ht="6.75" customHeight="1">
      <c r="B88" s="106"/>
      <c r="C88" s="109"/>
      <c r="D88" s="109"/>
      <c r="E88" s="109"/>
      <c r="F88" s="109"/>
      <c r="G88" s="109"/>
      <c r="H88" s="109"/>
      <c r="I88" s="109"/>
    </row>
    <row r="89" spans="2:17" s="48" customFormat="1" ht="28.5" customHeight="1">
      <c r="B89" s="110" t="s">
        <v>91</v>
      </c>
      <c r="C89" s="110"/>
      <c r="D89" s="110"/>
      <c r="E89" s="110"/>
      <c r="F89" s="110"/>
      <c r="G89" s="110"/>
      <c r="H89" s="110"/>
      <c r="I89" s="110"/>
      <c r="J89" s="111"/>
      <c r="K89" s="111"/>
      <c r="L89" s="111"/>
      <c r="M89" s="111"/>
      <c r="N89" s="111"/>
    </row>
    <row r="90" spans="2:17" ht="46.5" customHeight="1">
      <c r="B90" s="112" t="s">
        <v>92</v>
      </c>
      <c r="C90" s="112"/>
      <c r="D90" s="112"/>
      <c r="E90" s="112"/>
      <c r="F90" s="112"/>
      <c r="G90" s="112"/>
      <c r="H90" s="112"/>
      <c r="I90" s="112"/>
      <c r="J90" s="113"/>
      <c r="K90" s="113"/>
      <c r="L90" s="113"/>
      <c r="M90" s="113"/>
      <c r="N90" s="113"/>
      <c r="O90" s="113"/>
      <c r="P90" s="113"/>
      <c r="Q90" s="113"/>
    </row>
    <row r="91" spans="2:17" ht="8.25" customHeight="1"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</row>
    <row r="92" spans="2:17" ht="15">
      <c r="B92" s="115" t="s">
        <v>93</v>
      </c>
      <c r="C92" s="115"/>
      <c r="D92" s="115"/>
      <c r="E92" s="115"/>
      <c r="F92" s="115"/>
      <c r="G92" s="115"/>
      <c r="H92" s="115"/>
      <c r="I92" s="115"/>
      <c r="J92" s="116"/>
      <c r="K92" s="116"/>
      <c r="L92" s="116"/>
      <c r="M92" s="116"/>
      <c r="N92" s="116"/>
      <c r="O92" s="116"/>
      <c r="P92" s="116"/>
      <c r="Q92" s="116"/>
    </row>
    <row r="93" spans="2:17" ht="15">
      <c r="B93" s="115" t="s">
        <v>94</v>
      </c>
      <c r="C93" s="115"/>
      <c r="D93" s="115"/>
      <c r="E93" s="115"/>
      <c r="F93" s="115"/>
      <c r="G93" s="115"/>
      <c r="H93" s="115"/>
      <c r="I93" s="115"/>
      <c r="J93" s="116"/>
      <c r="K93" s="116"/>
      <c r="L93" s="116"/>
      <c r="M93" s="116"/>
      <c r="N93" s="116"/>
      <c r="O93" s="116"/>
      <c r="P93" s="116"/>
      <c r="Q93" s="116"/>
    </row>
    <row r="94" spans="2:17" ht="14.25">
      <c r="B94" s="117" t="s">
        <v>95</v>
      </c>
      <c r="C94" s="117"/>
      <c r="D94" s="117"/>
      <c r="E94" s="117"/>
      <c r="F94" s="117"/>
      <c r="G94" s="117"/>
      <c r="H94" s="117"/>
      <c r="I94" s="117"/>
      <c r="J94" s="118"/>
      <c r="K94" s="118"/>
      <c r="L94" s="118"/>
      <c r="M94" s="118"/>
      <c r="N94" s="118"/>
      <c r="O94" s="118"/>
      <c r="P94" s="118"/>
      <c r="Q94" s="118"/>
    </row>
    <row r="95" spans="2:17" ht="15">
      <c r="B95" s="119" t="s">
        <v>96</v>
      </c>
      <c r="C95" s="119"/>
      <c r="D95" s="119"/>
      <c r="E95" s="119"/>
      <c r="F95" s="119"/>
      <c r="G95" s="119"/>
      <c r="H95" s="119"/>
      <c r="I95" s="119"/>
      <c r="J95" s="120"/>
      <c r="K95" s="120"/>
      <c r="L95" s="120"/>
      <c r="M95" s="120"/>
      <c r="N95" s="120"/>
      <c r="O95" s="120"/>
      <c r="P95" s="120"/>
      <c r="Q95" s="120"/>
    </row>
    <row r="96" spans="2:17" ht="15">
      <c r="B96" s="121" t="s">
        <v>97</v>
      </c>
      <c r="C96" s="121"/>
      <c r="D96" s="121"/>
      <c r="E96" s="121"/>
      <c r="F96" s="121"/>
      <c r="G96" s="121"/>
      <c r="H96" s="121"/>
      <c r="I96" s="121"/>
      <c r="J96" s="122"/>
      <c r="K96" s="122"/>
      <c r="L96" s="122"/>
      <c r="M96" s="122"/>
      <c r="N96" s="122"/>
      <c r="O96" s="122"/>
      <c r="P96" s="122"/>
      <c r="Q96" s="122"/>
    </row>
  </sheetData>
  <sheetProtection selectLockedCells="1" selectUnlockedCells="1"/>
  <mergeCells count="65">
    <mergeCell ref="B94:I94"/>
    <mergeCell ref="B95:I95"/>
    <mergeCell ref="B96:I96"/>
    <mergeCell ref="B87:I87"/>
    <mergeCell ref="C88:I88"/>
    <mergeCell ref="B89:I89"/>
    <mergeCell ref="B90:I90"/>
    <mergeCell ref="B92:I92"/>
    <mergeCell ref="B93:I93"/>
    <mergeCell ref="C72:H72"/>
    <mergeCell ref="C73:H73"/>
    <mergeCell ref="C74:H74"/>
    <mergeCell ref="C77:H77"/>
    <mergeCell ref="C80:H80"/>
    <mergeCell ref="C85:H85"/>
    <mergeCell ref="C66:H66"/>
    <mergeCell ref="C67:H67"/>
    <mergeCell ref="C68:H68"/>
    <mergeCell ref="C69:H69"/>
    <mergeCell ref="C70:H70"/>
    <mergeCell ref="C71:H71"/>
    <mergeCell ref="B57:I57"/>
    <mergeCell ref="B60:I60"/>
    <mergeCell ref="B62:H62"/>
    <mergeCell ref="C63:H63"/>
    <mergeCell ref="C64:H64"/>
    <mergeCell ref="C65:H65"/>
    <mergeCell ref="C46:H46"/>
    <mergeCell ref="C47:H47"/>
    <mergeCell ref="C48:H48"/>
    <mergeCell ref="C49:H49"/>
    <mergeCell ref="C50:H50"/>
    <mergeCell ref="C51:H51"/>
    <mergeCell ref="B36:C41"/>
    <mergeCell ref="D38:H38"/>
    <mergeCell ref="D39:H39"/>
    <mergeCell ref="D41:H41"/>
    <mergeCell ref="B43:I43"/>
    <mergeCell ref="C45:H45"/>
    <mergeCell ref="B28:C28"/>
    <mergeCell ref="B30:I30"/>
    <mergeCell ref="B33:I33"/>
    <mergeCell ref="D34:E34"/>
    <mergeCell ref="F34:G34"/>
    <mergeCell ref="B35:C35"/>
    <mergeCell ref="D35:H35"/>
    <mergeCell ref="H21:H23"/>
    <mergeCell ref="I21:I23"/>
    <mergeCell ref="B24:C24"/>
    <mergeCell ref="B25:C25"/>
    <mergeCell ref="B26:C26"/>
    <mergeCell ref="B27:C27"/>
    <mergeCell ref="C20:G20"/>
    <mergeCell ref="A21:A23"/>
    <mergeCell ref="B21:C23"/>
    <mergeCell ref="D21:D23"/>
    <mergeCell ref="E21:E23"/>
    <mergeCell ref="F21:F23"/>
    <mergeCell ref="G21:G23"/>
    <mergeCell ref="B1:I1"/>
    <mergeCell ref="A2:I2"/>
    <mergeCell ref="B3:I3"/>
    <mergeCell ref="F5:I7"/>
    <mergeCell ref="B17:I17"/>
    <mergeCell ref="B19:I19"/>
  </mergeCells>
  <pageMargins left="0.78749999999999998" right="0.78749999999999998" top="0.4201388888888889" bottom="0.82708333333333328" header="0.51180555555555551" footer="0.51180555555555551"/>
  <pageSetup paperSize="9" scale="70" firstPageNumber="0" orientation="portrait" horizontalDpi="300" verticalDpi="300"/>
  <headerFooter alignWithMargins="0"/>
  <rowBreaks count="1" manualBreakCount="1">
    <brk id="54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Славского 3</vt:lpstr>
      <vt:lpstr>Лист1</vt:lpstr>
      <vt:lpstr>'Славского 3'!Excel_BuiltIn_Print_Area</vt:lpstr>
      <vt:lpstr>'Славского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2018-04-12T10:53:18Z</dcterms:modified>
</cp:coreProperties>
</file>